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9086" documentId="13_ncr:1_{93AF438F-2898-4435-9374-FC07D347DF3C}" xr6:coauthVersionLast="47" xr6:coauthVersionMax="47" xr10:uidLastSave="{DBA71554-0036-4023-BB76-10F2822E1A0F}"/>
  <bookViews>
    <workbookView xWindow="-28920" yWindow="-120" windowWidth="29040" windowHeight="15720" tabRatio="510" firstSheet="3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550871165" sheetId="63" r:id="rId11"/>
    <sheet name="Forever" sheetId="41" state="hidden" r:id="rId12"/>
  </sheets>
  <externalReferences>
    <externalReference r:id="rId13"/>
  </externalReferences>
  <definedNames>
    <definedName name="_xlnm._FilterDatabase" localSheetId="9" hidden="1">HeadJournal!$A$2:$R$889</definedName>
    <definedName name="_xlnm._FilterDatabase" localSheetId="8" hidden="1">Journal!$A$2:$AF$6343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6119" i="6" l="1"/>
  <c r="T6119" i="6"/>
  <c r="O6119" i="6"/>
  <c r="N6119" i="6"/>
  <c r="M6119" i="6"/>
  <c r="E6119" i="6"/>
  <c r="F6119" i="6" s="1"/>
  <c r="D6119" i="6"/>
  <c r="C6119" i="6"/>
  <c r="B6119" i="6"/>
  <c r="V6118" i="6"/>
  <c r="T6118" i="6"/>
  <c r="O6118" i="6"/>
  <c r="N6118" i="6"/>
  <c r="M6118" i="6"/>
  <c r="E6118" i="6"/>
  <c r="F6118" i="6" s="1"/>
  <c r="D6118" i="6"/>
  <c r="C6118" i="6"/>
  <c r="B6118" i="6"/>
  <c r="V6117" i="6"/>
  <c r="T6117" i="6"/>
  <c r="O6117" i="6"/>
  <c r="N6117" i="6"/>
  <c r="M6117" i="6"/>
  <c r="E6117" i="6"/>
  <c r="F6117" i="6" s="1"/>
  <c r="D6117" i="6"/>
  <c r="C6117" i="6"/>
  <c r="B6117" i="6"/>
  <c r="V6116" i="6"/>
  <c r="T6116" i="6"/>
  <c r="O6116" i="6"/>
  <c r="N6116" i="6"/>
  <c r="M6116" i="6"/>
  <c r="E6116" i="6"/>
  <c r="F6116" i="6" s="1"/>
  <c r="D6116" i="6"/>
  <c r="C6116" i="6"/>
  <c r="B6116" i="6"/>
  <c r="V6115" i="6"/>
  <c r="T6115" i="6"/>
  <c r="O6115" i="6"/>
  <c r="N6115" i="6"/>
  <c r="M6115" i="6"/>
  <c r="P6115" i="6" s="1"/>
  <c r="U6115" i="6" s="1"/>
  <c r="E6115" i="6"/>
  <c r="F6115" i="6" s="1"/>
  <c r="D6115" i="6"/>
  <c r="C6115" i="6"/>
  <c r="B6115" i="6"/>
  <c r="V6114" i="6"/>
  <c r="T6114" i="6"/>
  <c r="O6114" i="6"/>
  <c r="N6114" i="6"/>
  <c r="M6114" i="6"/>
  <c r="E6114" i="6"/>
  <c r="F6114" i="6" s="1"/>
  <c r="D6114" i="6"/>
  <c r="C6114" i="6"/>
  <c r="B6114" i="6"/>
  <c r="V6113" i="6"/>
  <c r="T6113" i="6"/>
  <c r="O6113" i="6"/>
  <c r="N6113" i="6"/>
  <c r="M6113" i="6"/>
  <c r="P6113" i="6" s="1"/>
  <c r="U6113" i="6" s="1"/>
  <c r="E6113" i="6"/>
  <c r="F6113" i="6" s="1"/>
  <c r="D6113" i="6"/>
  <c r="C6113" i="6"/>
  <c r="B6113" i="6"/>
  <c r="V6112" i="6"/>
  <c r="T6112" i="6"/>
  <c r="O6112" i="6"/>
  <c r="N6112" i="6"/>
  <c r="M6112" i="6"/>
  <c r="E6112" i="6"/>
  <c r="F6112" i="6" s="1"/>
  <c r="D6112" i="6"/>
  <c r="C6112" i="6"/>
  <c r="B6112" i="6"/>
  <c r="V6111" i="6"/>
  <c r="T6111" i="6"/>
  <c r="O6111" i="6"/>
  <c r="N6111" i="6"/>
  <c r="M6111" i="6"/>
  <c r="E6111" i="6"/>
  <c r="F6111" i="6" s="1"/>
  <c r="D6111" i="6"/>
  <c r="C6111" i="6"/>
  <c r="B6111" i="6"/>
  <c r="V6110" i="6"/>
  <c r="T6110" i="6"/>
  <c r="O6110" i="6"/>
  <c r="N6110" i="6"/>
  <c r="M6110" i="6"/>
  <c r="E6110" i="6"/>
  <c r="F6110" i="6" s="1"/>
  <c r="D6110" i="6"/>
  <c r="C6110" i="6"/>
  <c r="B6110" i="6"/>
  <c r="V6109" i="6"/>
  <c r="T6109" i="6"/>
  <c r="O6109" i="6"/>
  <c r="N6109" i="6"/>
  <c r="M6109" i="6"/>
  <c r="E6109" i="6"/>
  <c r="F6109" i="6" s="1"/>
  <c r="D6109" i="6"/>
  <c r="C6109" i="6"/>
  <c r="B6109" i="6"/>
  <c r="V6108" i="6"/>
  <c r="T6108" i="6"/>
  <c r="O6108" i="6"/>
  <c r="N6108" i="6"/>
  <c r="M6108" i="6"/>
  <c r="E6108" i="6"/>
  <c r="F6108" i="6" s="1"/>
  <c r="D6108" i="6"/>
  <c r="C6108" i="6"/>
  <c r="B6108" i="6"/>
  <c r="V6107" i="6"/>
  <c r="T6107" i="6"/>
  <c r="O6107" i="6"/>
  <c r="N6107" i="6"/>
  <c r="M6107" i="6"/>
  <c r="E6107" i="6"/>
  <c r="F6107" i="6" s="1"/>
  <c r="D6107" i="6"/>
  <c r="C6107" i="6"/>
  <c r="B6107" i="6"/>
  <c r="V6106" i="6"/>
  <c r="T6106" i="6"/>
  <c r="O6106" i="6"/>
  <c r="N6106" i="6"/>
  <c r="M6106" i="6"/>
  <c r="E6106" i="6"/>
  <c r="F6106" i="6" s="1"/>
  <c r="D6106" i="6"/>
  <c r="C6106" i="6"/>
  <c r="B6106" i="6"/>
  <c r="V6105" i="6"/>
  <c r="T6105" i="6"/>
  <c r="O6105" i="6"/>
  <c r="N6105" i="6"/>
  <c r="M6105" i="6"/>
  <c r="E6105" i="6"/>
  <c r="F6105" i="6" s="1"/>
  <c r="D6105" i="6"/>
  <c r="C6105" i="6"/>
  <c r="B6105" i="6"/>
  <c r="V6104" i="6"/>
  <c r="T6104" i="6"/>
  <c r="O6104" i="6"/>
  <c r="N6104" i="6"/>
  <c r="M6104" i="6"/>
  <c r="E6104" i="6"/>
  <c r="F6104" i="6" s="1"/>
  <c r="D6104" i="6"/>
  <c r="C6104" i="6"/>
  <c r="B6104" i="6"/>
  <c r="V6103" i="6"/>
  <c r="T6103" i="6"/>
  <c r="O6103" i="6"/>
  <c r="N6103" i="6"/>
  <c r="M6103" i="6"/>
  <c r="E6103" i="6"/>
  <c r="F6103" i="6" s="1"/>
  <c r="D6103" i="6"/>
  <c r="C6103" i="6"/>
  <c r="B6103" i="6"/>
  <c r="V6102" i="6"/>
  <c r="T6102" i="6"/>
  <c r="O6102" i="6"/>
  <c r="N6102" i="6"/>
  <c r="M6102" i="6"/>
  <c r="E6102" i="6"/>
  <c r="F6102" i="6" s="1"/>
  <c r="D6102" i="6"/>
  <c r="C6102" i="6"/>
  <c r="B6102" i="6"/>
  <c r="V6101" i="6"/>
  <c r="T6101" i="6"/>
  <c r="O6101" i="6"/>
  <c r="N6101" i="6"/>
  <c r="M6101" i="6"/>
  <c r="E6101" i="6"/>
  <c r="F6101" i="6" s="1"/>
  <c r="D6101" i="6"/>
  <c r="C6101" i="6"/>
  <c r="B6101" i="6"/>
  <c r="V6100" i="6"/>
  <c r="T6100" i="6"/>
  <c r="O6100" i="6"/>
  <c r="N6100" i="6"/>
  <c r="M6100" i="6"/>
  <c r="E6100" i="6"/>
  <c r="F6100" i="6" s="1"/>
  <c r="D6100" i="6"/>
  <c r="C6100" i="6"/>
  <c r="B6100" i="6"/>
  <c r="V6099" i="6"/>
  <c r="T6099" i="6"/>
  <c r="O6099" i="6"/>
  <c r="N6099" i="6"/>
  <c r="M6099" i="6"/>
  <c r="E6099" i="6"/>
  <c r="F6099" i="6" s="1"/>
  <c r="D6099" i="6"/>
  <c r="C6099" i="6"/>
  <c r="B6099" i="6"/>
  <c r="V6098" i="6"/>
  <c r="T6098" i="6"/>
  <c r="O6098" i="6"/>
  <c r="N6098" i="6"/>
  <c r="M6098" i="6"/>
  <c r="E6098" i="6"/>
  <c r="F6098" i="6" s="1"/>
  <c r="D6098" i="6"/>
  <c r="C6098" i="6"/>
  <c r="B6098" i="6"/>
  <c r="V6097" i="6"/>
  <c r="T6097" i="6"/>
  <c r="O6097" i="6"/>
  <c r="N6097" i="6"/>
  <c r="M6097" i="6"/>
  <c r="E6097" i="6"/>
  <c r="F6097" i="6" s="1"/>
  <c r="D6097" i="6"/>
  <c r="C6097" i="6"/>
  <c r="B6097" i="6"/>
  <c r="V6096" i="6"/>
  <c r="T6096" i="6"/>
  <c r="O6096" i="6"/>
  <c r="N6096" i="6"/>
  <c r="M6096" i="6"/>
  <c r="E6096" i="6"/>
  <c r="F6096" i="6" s="1"/>
  <c r="D6096" i="6"/>
  <c r="C6096" i="6"/>
  <c r="B6096" i="6"/>
  <c r="V6095" i="6"/>
  <c r="T6095" i="6"/>
  <c r="O6095" i="6"/>
  <c r="N6095" i="6"/>
  <c r="M6095" i="6"/>
  <c r="E6095" i="6"/>
  <c r="F6095" i="6" s="1"/>
  <c r="D6095" i="6"/>
  <c r="C6095" i="6"/>
  <c r="B6095" i="6"/>
  <c r="V6094" i="6"/>
  <c r="T6094" i="6"/>
  <c r="O6094" i="6"/>
  <c r="N6094" i="6"/>
  <c r="M6094" i="6"/>
  <c r="E6094" i="6"/>
  <c r="F6094" i="6" s="1"/>
  <c r="D6094" i="6"/>
  <c r="C6094" i="6"/>
  <c r="B6094" i="6"/>
  <c r="V6093" i="6"/>
  <c r="T6093" i="6"/>
  <c r="O6093" i="6"/>
  <c r="N6093" i="6"/>
  <c r="M6093" i="6"/>
  <c r="E6093" i="6"/>
  <c r="F6093" i="6" s="1"/>
  <c r="D6093" i="6"/>
  <c r="C6093" i="6"/>
  <c r="B6093" i="6"/>
  <c r="V6092" i="6"/>
  <c r="T6092" i="6"/>
  <c r="O6092" i="6"/>
  <c r="N6092" i="6"/>
  <c r="M6092" i="6"/>
  <c r="E6092" i="6"/>
  <c r="F6092" i="6" s="1"/>
  <c r="D6092" i="6"/>
  <c r="C6092" i="6"/>
  <c r="B6092" i="6"/>
  <c r="V6091" i="6"/>
  <c r="T6091" i="6"/>
  <c r="O6091" i="6"/>
  <c r="N6091" i="6"/>
  <c r="M6091" i="6"/>
  <c r="E6091" i="6"/>
  <c r="F6091" i="6" s="1"/>
  <c r="D6091" i="6"/>
  <c r="C6091" i="6"/>
  <c r="B6091" i="6"/>
  <c r="V6090" i="6"/>
  <c r="T6090" i="6"/>
  <c r="O6090" i="6"/>
  <c r="N6090" i="6"/>
  <c r="M6090" i="6"/>
  <c r="E6090" i="6"/>
  <c r="F6090" i="6" s="1"/>
  <c r="D6090" i="6"/>
  <c r="C6090" i="6"/>
  <c r="B6090" i="6"/>
  <c r="V6089" i="6"/>
  <c r="T6089" i="6"/>
  <c r="O6089" i="6"/>
  <c r="N6089" i="6"/>
  <c r="M6089" i="6"/>
  <c r="E6089" i="6"/>
  <c r="F6089" i="6" s="1"/>
  <c r="D6089" i="6"/>
  <c r="C6089" i="6"/>
  <c r="B6089" i="6"/>
  <c r="V6088" i="6"/>
  <c r="T6088" i="6"/>
  <c r="O6088" i="6"/>
  <c r="N6088" i="6"/>
  <c r="M6088" i="6"/>
  <c r="E6088" i="6"/>
  <c r="F6088" i="6" s="1"/>
  <c r="D6088" i="6"/>
  <c r="C6088" i="6"/>
  <c r="B6088" i="6"/>
  <c r="V6087" i="6"/>
  <c r="T6087" i="6"/>
  <c r="O6087" i="6"/>
  <c r="N6087" i="6"/>
  <c r="M6087" i="6"/>
  <c r="E6087" i="6"/>
  <c r="F6087" i="6" s="1"/>
  <c r="D6087" i="6"/>
  <c r="C6087" i="6"/>
  <c r="B6087" i="6"/>
  <c r="V6086" i="6"/>
  <c r="T6086" i="6"/>
  <c r="O6086" i="6"/>
  <c r="N6086" i="6"/>
  <c r="M6086" i="6"/>
  <c r="P6086" i="6" s="1"/>
  <c r="U6086" i="6" s="1"/>
  <c r="E6086" i="6"/>
  <c r="F6086" i="6" s="1"/>
  <c r="D6086" i="6"/>
  <c r="C6086" i="6"/>
  <c r="B6086" i="6"/>
  <c r="V6085" i="6"/>
  <c r="T6085" i="6"/>
  <c r="O6085" i="6"/>
  <c r="N6085" i="6"/>
  <c r="M6085" i="6"/>
  <c r="E6085" i="6"/>
  <c r="F6085" i="6" s="1"/>
  <c r="D6085" i="6"/>
  <c r="C6085" i="6"/>
  <c r="B6085" i="6"/>
  <c r="V6084" i="6"/>
  <c r="T6084" i="6"/>
  <c r="O6084" i="6"/>
  <c r="N6084" i="6"/>
  <c r="M6084" i="6"/>
  <c r="P6084" i="6" s="1"/>
  <c r="U6084" i="6" s="1"/>
  <c r="E6084" i="6"/>
  <c r="F6084" i="6" s="1"/>
  <c r="D6084" i="6"/>
  <c r="C6084" i="6"/>
  <c r="B6084" i="6"/>
  <c r="V6083" i="6"/>
  <c r="T6083" i="6"/>
  <c r="O6083" i="6"/>
  <c r="N6083" i="6"/>
  <c r="M6083" i="6"/>
  <c r="E6083" i="6"/>
  <c r="F6083" i="6" s="1"/>
  <c r="D6083" i="6"/>
  <c r="C6083" i="6"/>
  <c r="B6083" i="6"/>
  <c r="V6082" i="6"/>
  <c r="T6082" i="6"/>
  <c r="O6082" i="6"/>
  <c r="N6082" i="6"/>
  <c r="M6082" i="6"/>
  <c r="P6082" i="6" s="1"/>
  <c r="U6082" i="6" s="1"/>
  <c r="E6082" i="6"/>
  <c r="F6082" i="6" s="1"/>
  <c r="D6082" i="6"/>
  <c r="C6082" i="6"/>
  <c r="B6082" i="6"/>
  <c r="V6081" i="6"/>
  <c r="T6081" i="6"/>
  <c r="O6081" i="6"/>
  <c r="N6081" i="6"/>
  <c r="M6081" i="6"/>
  <c r="E6081" i="6"/>
  <c r="F6081" i="6" s="1"/>
  <c r="D6081" i="6"/>
  <c r="C6081" i="6"/>
  <c r="B6081" i="6"/>
  <c r="V6080" i="6"/>
  <c r="T6080" i="6"/>
  <c r="O6080" i="6"/>
  <c r="N6080" i="6"/>
  <c r="M6080" i="6"/>
  <c r="P6080" i="6" s="1"/>
  <c r="U6080" i="6" s="1"/>
  <c r="E6080" i="6"/>
  <c r="F6080" i="6" s="1"/>
  <c r="D6080" i="6"/>
  <c r="C6080" i="6"/>
  <c r="B6080" i="6"/>
  <c r="V6079" i="6"/>
  <c r="T6079" i="6"/>
  <c r="O6079" i="6"/>
  <c r="N6079" i="6"/>
  <c r="M6079" i="6"/>
  <c r="E6079" i="6"/>
  <c r="F6079" i="6" s="1"/>
  <c r="D6079" i="6"/>
  <c r="C6079" i="6"/>
  <c r="B6079" i="6"/>
  <c r="V6078" i="6"/>
  <c r="T6078" i="6"/>
  <c r="O6078" i="6"/>
  <c r="N6078" i="6"/>
  <c r="M6078" i="6"/>
  <c r="P6078" i="6" s="1"/>
  <c r="U6078" i="6" s="1"/>
  <c r="E6078" i="6"/>
  <c r="F6078" i="6" s="1"/>
  <c r="D6078" i="6"/>
  <c r="C6078" i="6"/>
  <c r="B6078" i="6"/>
  <c r="V6077" i="6"/>
  <c r="T6077" i="6"/>
  <c r="O6077" i="6"/>
  <c r="N6077" i="6"/>
  <c r="M6077" i="6"/>
  <c r="E6077" i="6"/>
  <c r="F6077" i="6" s="1"/>
  <c r="D6077" i="6"/>
  <c r="C6077" i="6"/>
  <c r="B6077" i="6"/>
  <c r="V6076" i="6"/>
  <c r="T6076" i="6"/>
  <c r="O6076" i="6"/>
  <c r="N6076" i="6"/>
  <c r="M6076" i="6"/>
  <c r="P6076" i="6" s="1"/>
  <c r="U6076" i="6" s="1"/>
  <c r="E6076" i="6"/>
  <c r="F6076" i="6" s="1"/>
  <c r="D6076" i="6"/>
  <c r="C6076" i="6"/>
  <c r="B6076" i="6"/>
  <c r="V6075" i="6"/>
  <c r="T6075" i="6"/>
  <c r="O6075" i="6"/>
  <c r="N6075" i="6"/>
  <c r="M6075" i="6"/>
  <c r="E6075" i="6"/>
  <c r="F6075" i="6" s="1"/>
  <c r="D6075" i="6"/>
  <c r="C6075" i="6"/>
  <c r="B6075" i="6"/>
  <c r="V6074" i="6"/>
  <c r="T6074" i="6"/>
  <c r="O6074" i="6"/>
  <c r="N6074" i="6"/>
  <c r="M6074" i="6"/>
  <c r="P6074" i="6" s="1"/>
  <c r="U6074" i="6" s="1"/>
  <c r="E6074" i="6"/>
  <c r="F6074" i="6" s="1"/>
  <c r="D6074" i="6"/>
  <c r="C6074" i="6"/>
  <c r="B6074" i="6"/>
  <c r="V6073" i="6"/>
  <c r="T6073" i="6"/>
  <c r="O6073" i="6"/>
  <c r="N6073" i="6"/>
  <c r="M6073" i="6"/>
  <c r="E6073" i="6"/>
  <c r="F6073" i="6" s="1"/>
  <c r="D6073" i="6"/>
  <c r="C6073" i="6"/>
  <c r="B6073" i="6"/>
  <c r="V6072" i="6"/>
  <c r="T6072" i="6"/>
  <c r="O6072" i="6"/>
  <c r="N6072" i="6"/>
  <c r="M6072" i="6"/>
  <c r="P6072" i="6" s="1"/>
  <c r="U6072" i="6" s="1"/>
  <c r="E6072" i="6"/>
  <c r="F6072" i="6" s="1"/>
  <c r="D6072" i="6"/>
  <c r="C6072" i="6"/>
  <c r="B6072" i="6"/>
  <c r="V6071" i="6"/>
  <c r="T6071" i="6"/>
  <c r="O6071" i="6"/>
  <c r="N6071" i="6"/>
  <c r="M6071" i="6"/>
  <c r="E6071" i="6"/>
  <c r="F6071" i="6" s="1"/>
  <c r="D6071" i="6"/>
  <c r="C6071" i="6"/>
  <c r="B6071" i="6"/>
  <c r="V6070" i="6"/>
  <c r="T6070" i="6"/>
  <c r="O6070" i="6"/>
  <c r="N6070" i="6"/>
  <c r="M6070" i="6"/>
  <c r="P6070" i="6" s="1"/>
  <c r="U6070" i="6" s="1"/>
  <c r="E6070" i="6"/>
  <c r="F6070" i="6" s="1"/>
  <c r="D6070" i="6"/>
  <c r="C6070" i="6"/>
  <c r="B6070" i="6"/>
  <c r="V6069" i="6"/>
  <c r="T6069" i="6"/>
  <c r="O6069" i="6"/>
  <c r="N6069" i="6"/>
  <c r="M6069" i="6"/>
  <c r="E6069" i="6"/>
  <c r="F6069" i="6" s="1"/>
  <c r="D6069" i="6"/>
  <c r="C6069" i="6"/>
  <c r="B6069" i="6"/>
  <c r="V6068" i="6"/>
  <c r="T6068" i="6"/>
  <c r="O6068" i="6"/>
  <c r="N6068" i="6"/>
  <c r="M6068" i="6"/>
  <c r="P6068" i="6" s="1"/>
  <c r="U6068" i="6" s="1"/>
  <c r="E6068" i="6"/>
  <c r="F6068" i="6" s="1"/>
  <c r="D6068" i="6"/>
  <c r="C6068" i="6"/>
  <c r="B6068" i="6"/>
  <c r="V6067" i="6"/>
  <c r="T6067" i="6"/>
  <c r="O6067" i="6"/>
  <c r="N6067" i="6"/>
  <c r="M6067" i="6"/>
  <c r="E6067" i="6"/>
  <c r="F6067" i="6" s="1"/>
  <c r="D6067" i="6"/>
  <c r="C6067" i="6"/>
  <c r="B6067" i="6"/>
  <c r="V6066" i="6"/>
  <c r="T6066" i="6"/>
  <c r="O6066" i="6"/>
  <c r="N6066" i="6"/>
  <c r="M6066" i="6"/>
  <c r="P6066" i="6" s="1"/>
  <c r="U6066" i="6" s="1"/>
  <c r="E6066" i="6"/>
  <c r="F6066" i="6" s="1"/>
  <c r="D6066" i="6"/>
  <c r="C6066" i="6"/>
  <c r="B6066" i="6"/>
  <c r="V6065" i="6"/>
  <c r="T6065" i="6"/>
  <c r="O6065" i="6"/>
  <c r="N6065" i="6"/>
  <c r="M6065" i="6"/>
  <c r="E6065" i="6"/>
  <c r="F6065" i="6" s="1"/>
  <c r="D6065" i="6"/>
  <c r="C6065" i="6"/>
  <c r="B6065" i="6"/>
  <c r="V6064" i="6"/>
  <c r="T6064" i="6"/>
  <c r="O6064" i="6"/>
  <c r="N6064" i="6"/>
  <c r="M6064" i="6"/>
  <c r="P6064" i="6" s="1"/>
  <c r="U6064" i="6" s="1"/>
  <c r="E6064" i="6"/>
  <c r="F6064" i="6" s="1"/>
  <c r="D6064" i="6"/>
  <c r="C6064" i="6"/>
  <c r="B6064" i="6"/>
  <c r="V6063" i="6"/>
  <c r="T6063" i="6"/>
  <c r="O6063" i="6"/>
  <c r="N6063" i="6"/>
  <c r="M6063" i="6"/>
  <c r="E6063" i="6"/>
  <c r="F6063" i="6" s="1"/>
  <c r="D6063" i="6"/>
  <c r="C6063" i="6"/>
  <c r="B6063" i="6"/>
  <c r="V6062" i="6"/>
  <c r="T6062" i="6"/>
  <c r="O6062" i="6"/>
  <c r="N6062" i="6"/>
  <c r="M6062" i="6"/>
  <c r="P6062" i="6" s="1"/>
  <c r="U6062" i="6" s="1"/>
  <c r="E6062" i="6"/>
  <c r="F6062" i="6" s="1"/>
  <c r="D6062" i="6"/>
  <c r="C6062" i="6"/>
  <c r="B6062" i="6"/>
  <c r="V6061" i="6"/>
  <c r="T6061" i="6"/>
  <c r="O6061" i="6"/>
  <c r="N6061" i="6"/>
  <c r="M6061" i="6"/>
  <c r="E6061" i="6"/>
  <c r="F6061" i="6" s="1"/>
  <c r="D6061" i="6"/>
  <c r="C6061" i="6"/>
  <c r="B6061" i="6"/>
  <c r="V6060" i="6"/>
  <c r="T6060" i="6"/>
  <c r="O6060" i="6"/>
  <c r="N6060" i="6"/>
  <c r="M6060" i="6"/>
  <c r="P6060" i="6" s="1"/>
  <c r="U6060" i="6" s="1"/>
  <c r="E6060" i="6"/>
  <c r="F6060" i="6" s="1"/>
  <c r="D6060" i="6"/>
  <c r="C6060" i="6"/>
  <c r="B6060" i="6"/>
  <c r="V6059" i="6"/>
  <c r="T6059" i="6"/>
  <c r="O6059" i="6"/>
  <c r="N6059" i="6"/>
  <c r="M6059" i="6"/>
  <c r="E6059" i="6"/>
  <c r="F6059" i="6" s="1"/>
  <c r="D6059" i="6"/>
  <c r="C6059" i="6"/>
  <c r="B6059" i="6"/>
  <c r="V6058" i="6"/>
  <c r="T6058" i="6"/>
  <c r="O6058" i="6"/>
  <c r="N6058" i="6"/>
  <c r="M6058" i="6"/>
  <c r="P6058" i="6" s="1"/>
  <c r="U6058" i="6" s="1"/>
  <c r="E6058" i="6"/>
  <c r="F6058" i="6" s="1"/>
  <c r="D6058" i="6"/>
  <c r="C6058" i="6"/>
  <c r="B6058" i="6"/>
  <c r="V6057" i="6"/>
  <c r="T6057" i="6"/>
  <c r="O6057" i="6"/>
  <c r="N6057" i="6"/>
  <c r="M6057" i="6"/>
  <c r="E6057" i="6"/>
  <c r="F6057" i="6" s="1"/>
  <c r="D6057" i="6"/>
  <c r="C6057" i="6"/>
  <c r="B6057" i="6"/>
  <c r="V6056" i="6"/>
  <c r="T6056" i="6"/>
  <c r="O6056" i="6"/>
  <c r="N6056" i="6"/>
  <c r="M6056" i="6"/>
  <c r="P6056" i="6" s="1"/>
  <c r="U6056" i="6" s="1"/>
  <c r="E6056" i="6"/>
  <c r="F6056" i="6" s="1"/>
  <c r="D6056" i="6"/>
  <c r="C6056" i="6"/>
  <c r="B6056" i="6"/>
  <c r="V6055" i="6"/>
  <c r="T6055" i="6"/>
  <c r="O6055" i="6"/>
  <c r="N6055" i="6"/>
  <c r="M6055" i="6"/>
  <c r="E6055" i="6"/>
  <c r="F6055" i="6" s="1"/>
  <c r="D6055" i="6"/>
  <c r="C6055" i="6"/>
  <c r="B6055" i="6"/>
  <c r="V6054" i="6"/>
  <c r="T6054" i="6"/>
  <c r="O6054" i="6"/>
  <c r="N6054" i="6"/>
  <c r="M6054" i="6"/>
  <c r="P6054" i="6" s="1"/>
  <c r="U6054" i="6" s="1"/>
  <c r="E6054" i="6"/>
  <c r="F6054" i="6" s="1"/>
  <c r="D6054" i="6"/>
  <c r="C6054" i="6"/>
  <c r="B6054" i="6"/>
  <c r="V6053" i="6"/>
  <c r="T6053" i="6"/>
  <c r="O6053" i="6"/>
  <c r="N6053" i="6"/>
  <c r="M6053" i="6"/>
  <c r="E6053" i="6"/>
  <c r="F6053" i="6" s="1"/>
  <c r="D6053" i="6"/>
  <c r="C6053" i="6"/>
  <c r="B6053" i="6"/>
  <c r="V6052" i="6"/>
  <c r="T6052" i="6"/>
  <c r="O6052" i="6"/>
  <c r="N6052" i="6"/>
  <c r="M6052" i="6"/>
  <c r="E6052" i="6"/>
  <c r="F6052" i="6" s="1"/>
  <c r="D6052" i="6"/>
  <c r="C6052" i="6"/>
  <c r="B6052" i="6"/>
  <c r="V6051" i="6"/>
  <c r="T6051" i="6"/>
  <c r="O6051" i="6"/>
  <c r="N6051" i="6"/>
  <c r="M6051" i="6"/>
  <c r="E6051" i="6"/>
  <c r="F6051" i="6" s="1"/>
  <c r="D6051" i="6"/>
  <c r="C6051" i="6"/>
  <c r="B6051" i="6"/>
  <c r="V6050" i="6"/>
  <c r="T6050" i="6"/>
  <c r="O6050" i="6"/>
  <c r="N6050" i="6"/>
  <c r="M6050" i="6"/>
  <c r="P6050" i="6" s="1"/>
  <c r="U6050" i="6" s="1"/>
  <c r="E6050" i="6"/>
  <c r="F6050" i="6" s="1"/>
  <c r="D6050" i="6"/>
  <c r="C6050" i="6"/>
  <c r="B6050" i="6"/>
  <c r="V6049" i="6"/>
  <c r="T6049" i="6"/>
  <c r="O6049" i="6"/>
  <c r="N6049" i="6"/>
  <c r="M6049" i="6"/>
  <c r="E6049" i="6"/>
  <c r="F6049" i="6" s="1"/>
  <c r="D6049" i="6"/>
  <c r="C6049" i="6"/>
  <c r="B6049" i="6"/>
  <c r="V6048" i="6"/>
  <c r="T6048" i="6"/>
  <c r="O6048" i="6"/>
  <c r="N6048" i="6"/>
  <c r="M6048" i="6"/>
  <c r="P6048" i="6" s="1"/>
  <c r="U6048" i="6" s="1"/>
  <c r="E6048" i="6"/>
  <c r="F6048" i="6" s="1"/>
  <c r="D6048" i="6"/>
  <c r="C6048" i="6"/>
  <c r="B6048" i="6"/>
  <c r="V6047" i="6"/>
  <c r="T6047" i="6"/>
  <c r="O6047" i="6"/>
  <c r="N6047" i="6"/>
  <c r="M6047" i="6"/>
  <c r="E6047" i="6"/>
  <c r="F6047" i="6" s="1"/>
  <c r="D6047" i="6"/>
  <c r="C6047" i="6"/>
  <c r="B6047" i="6"/>
  <c r="V6046" i="6"/>
  <c r="T6046" i="6"/>
  <c r="O6046" i="6"/>
  <c r="N6046" i="6"/>
  <c r="M6046" i="6"/>
  <c r="E6046" i="6"/>
  <c r="F6046" i="6" s="1"/>
  <c r="D6046" i="6"/>
  <c r="C6046" i="6"/>
  <c r="B6046" i="6"/>
  <c r="V6045" i="6"/>
  <c r="T6045" i="6"/>
  <c r="O6045" i="6"/>
  <c r="N6045" i="6"/>
  <c r="M6045" i="6"/>
  <c r="E6045" i="6"/>
  <c r="F6045" i="6" s="1"/>
  <c r="D6045" i="6"/>
  <c r="C6045" i="6"/>
  <c r="B6045" i="6"/>
  <c r="V6044" i="6"/>
  <c r="T6044" i="6"/>
  <c r="O6044" i="6"/>
  <c r="N6044" i="6"/>
  <c r="M6044" i="6"/>
  <c r="P6044" i="6" s="1"/>
  <c r="U6044" i="6" s="1"/>
  <c r="E6044" i="6"/>
  <c r="F6044" i="6" s="1"/>
  <c r="D6044" i="6"/>
  <c r="C6044" i="6"/>
  <c r="B6044" i="6"/>
  <c r="V6043" i="6"/>
  <c r="T6043" i="6"/>
  <c r="O6043" i="6"/>
  <c r="N6043" i="6"/>
  <c r="M6043" i="6"/>
  <c r="E6043" i="6"/>
  <c r="F6043" i="6" s="1"/>
  <c r="D6043" i="6"/>
  <c r="C6043" i="6"/>
  <c r="B6043" i="6"/>
  <c r="V6042" i="6"/>
  <c r="T6042" i="6"/>
  <c r="O6042" i="6"/>
  <c r="N6042" i="6"/>
  <c r="M6042" i="6"/>
  <c r="P6042" i="6" s="1"/>
  <c r="U6042" i="6" s="1"/>
  <c r="E6042" i="6"/>
  <c r="F6042" i="6" s="1"/>
  <c r="D6042" i="6"/>
  <c r="C6042" i="6"/>
  <c r="B6042" i="6"/>
  <c r="V6041" i="6"/>
  <c r="T6041" i="6"/>
  <c r="O6041" i="6"/>
  <c r="N6041" i="6"/>
  <c r="M6041" i="6"/>
  <c r="F6041" i="6"/>
  <c r="E6041" i="6"/>
  <c r="D6041" i="6"/>
  <c r="C6041" i="6"/>
  <c r="B6041" i="6"/>
  <c r="V6040" i="6"/>
  <c r="T6040" i="6"/>
  <c r="O6040" i="6"/>
  <c r="N6040" i="6"/>
  <c r="M6040" i="6"/>
  <c r="F6040" i="6"/>
  <c r="E6040" i="6"/>
  <c r="D6040" i="6"/>
  <c r="C6040" i="6"/>
  <c r="B6040" i="6"/>
  <c r="V6039" i="6"/>
  <c r="T6039" i="6"/>
  <c r="O6039" i="6"/>
  <c r="N6039" i="6"/>
  <c r="M6039" i="6"/>
  <c r="E6039" i="6"/>
  <c r="F6039" i="6" s="1"/>
  <c r="D6039" i="6"/>
  <c r="C6039" i="6"/>
  <c r="B6039" i="6"/>
  <c r="V6038" i="6"/>
  <c r="T6038" i="6"/>
  <c r="O6038" i="6"/>
  <c r="N6038" i="6"/>
  <c r="M6038" i="6"/>
  <c r="E6038" i="6"/>
  <c r="F6038" i="6" s="1"/>
  <c r="D6038" i="6"/>
  <c r="C6038" i="6"/>
  <c r="B6038" i="6"/>
  <c r="V6037" i="6"/>
  <c r="T6037" i="6"/>
  <c r="O6037" i="6"/>
  <c r="N6037" i="6"/>
  <c r="M6037" i="6"/>
  <c r="F6037" i="6"/>
  <c r="E6037" i="6"/>
  <c r="D6037" i="6"/>
  <c r="C6037" i="6"/>
  <c r="B6037" i="6"/>
  <c r="V6036" i="6"/>
  <c r="T6036" i="6"/>
  <c r="O6036" i="6"/>
  <c r="N6036" i="6"/>
  <c r="M6036" i="6"/>
  <c r="E6036" i="6"/>
  <c r="F6036" i="6" s="1"/>
  <c r="D6036" i="6"/>
  <c r="C6036" i="6"/>
  <c r="B6036" i="6"/>
  <c r="V6035" i="6"/>
  <c r="T6035" i="6"/>
  <c r="O6035" i="6"/>
  <c r="N6035" i="6"/>
  <c r="M6035" i="6"/>
  <c r="E6035" i="6"/>
  <c r="F6035" i="6" s="1"/>
  <c r="D6035" i="6"/>
  <c r="C6035" i="6"/>
  <c r="B6035" i="6"/>
  <c r="V6034" i="6"/>
  <c r="T6034" i="6"/>
  <c r="O6034" i="6"/>
  <c r="N6034" i="6"/>
  <c r="M6034" i="6"/>
  <c r="F6034" i="6"/>
  <c r="E6034" i="6"/>
  <c r="D6034" i="6"/>
  <c r="C6034" i="6"/>
  <c r="B6034" i="6"/>
  <c r="V6033" i="6"/>
  <c r="T6033" i="6"/>
  <c r="O6033" i="6"/>
  <c r="N6033" i="6"/>
  <c r="M6033" i="6"/>
  <c r="E6033" i="6"/>
  <c r="F6033" i="6" s="1"/>
  <c r="D6033" i="6"/>
  <c r="C6033" i="6"/>
  <c r="B6033" i="6"/>
  <c r="V6032" i="6"/>
  <c r="T6032" i="6"/>
  <c r="O6032" i="6"/>
  <c r="N6032" i="6"/>
  <c r="M6032" i="6"/>
  <c r="E6032" i="6"/>
  <c r="F6032" i="6" s="1"/>
  <c r="D6032" i="6"/>
  <c r="C6032" i="6"/>
  <c r="B6032" i="6"/>
  <c r="V6031" i="6"/>
  <c r="T6031" i="6"/>
  <c r="O6031" i="6"/>
  <c r="N6031" i="6"/>
  <c r="M6031" i="6"/>
  <c r="E6031" i="6"/>
  <c r="F6031" i="6" s="1"/>
  <c r="D6031" i="6"/>
  <c r="C6031" i="6"/>
  <c r="B6031" i="6"/>
  <c r="V6030" i="6"/>
  <c r="T6030" i="6"/>
  <c r="O6030" i="6"/>
  <c r="N6030" i="6"/>
  <c r="M6030" i="6"/>
  <c r="E6030" i="6"/>
  <c r="F6030" i="6" s="1"/>
  <c r="D6030" i="6"/>
  <c r="C6030" i="6"/>
  <c r="B6030" i="6"/>
  <c r="V6029" i="6"/>
  <c r="T6029" i="6"/>
  <c r="O6029" i="6"/>
  <c r="N6029" i="6"/>
  <c r="M6029" i="6"/>
  <c r="E6029" i="6"/>
  <c r="F6029" i="6" s="1"/>
  <c r="D6029" i="6"/>
  <c r="C6029" i="6"/>
  <c r="B6029" i="6"/>
  <c r="V6028" i="6"/>
  <c r="T6028" i="6"/>
  <c r="O6028" i="6"/>
  <c r="N6028" i="6"/>
  <c r="M6028" i="6"/>
  <c r="P6028" i="6" s="1"/>
  <c r="U6028" i="6" s="1"/>
  <c r="E6028" i="6"/>
  <c r="F6028" i="6" s="1"/>
  <c r="D6028" i="6"/>
  <c r="C6028" i="6"/>
  <c r="B6028" i="6"/>
  <c r="V6027" i="6"/>
  <c r="T6027" i="6"/>
  <c r="O6027" i="6"/>
  <c r="N6027" i="6"/>
  <c r="M6027" i="6"/>
  <c r="E6027" i="6"/>
  <c r="F6027" i="6" s="1"/>
  <c r="D6027" i="6"/>
  <c r="C6027" i="6"/>
  <c r="B6027" i="6"/>
  <c r="V6026" i="6"/>
  <c r="T6026" i="6"/>
  <c r="O6026" i="6"/>
  <c r="N6026" i="6"/>
  <c r="M6026" i="6"/>
  <c r="E6026" i="6"/>
  <c r="F6026" i="6" s="1"/>
  <c r="D6026" i="6"/>
  <c r="C6026" i="6"/>
  <c r="B6026" i="6"/>
  <c r="V6025" i="6"/>
  <c r="T6025" i="6"/>
  <c r="O6025" i="6"/>
  <c r="N6025" i="6"/>
  <c r="M6025" i="6"/>
  <c r="P6025" i="6" s="1"/>
  <c r="U6025" i="6" s="1"/>
  <c r="E6025" i="6"/>
  <c r="F6025" i="6" s="1"/>
  <c r="D6025" i="6"/>
  <c r="C6025" i="6"/>
  <c r="B6025" i="6"/>
  <c r="V6024" i="6"/>
  <c r="T6024" i="6"/>
  <c r="O6024" i="6"/>
  <c r="N6024" i="6"/>
  <c r="M6024" i="6"/>
  <c r="E6024" i="6"/>
  <c r="F6024" i="6" s="1"/>
  <c r="D6024" i="6"/>
  <c r="C6024" i="6"/>
  <c r="B6024" i="6"/>
  <c r="V6023" i="6"/>
  <c r="T6023" i="6"/>
  <c r="O6023" i="6"/>
  <c r="N6023" i="6"/>
  <c r="M6023" i="6"/>
  <c r="E6023" i="6"/>
  <c r="F6023" i="6" s="1"/>
  <c r="D6023" i="6"/>
  <c r="C6023" i="6"/>
  <c r="B6023" i="6"/>
  <c r="V6022" i="6"/>
  <c r="T6022" i="6"/>
  <c r="O6022" i="6"/>
  <c r="N6022" i="6"/>
  <c r="M6022" i="6"/>
  <c r="P6022" i="6" s="1"/>
  <c r="U6022" i="6" s="1"/>
  <c r="E6022" i="6"/>
  <c r="F6022" i="6" s="1"/>
  <c r="D6022" i="6"/>
  <c r="C6022" i="6"/>
  <c r="B6022" i="6"/>
  <c r="V6021" i="6"/>
  <c r="T6021" i="6"/>
  <c r="O6021" i="6"/>
  <c r="N6021" i="6"/>
  <c r="M6021" i="6"/>
  <c r="E6021" i="6"/>
  <c r="F6021" i="6" s="1"/>
  <c r="D6021" i="6"/>
  <c r="C6021" i="6"/>
  <c r="B6021" i="6"/>
  <c r="V6020" i="6"/>
  <c r="T6020" i="6"/>
  <c r="O6020" i="6"/>
  <c r="N6020" i="6"/>
  <c r="M6020" i="6"/>
  <c r="E6020" i="6"/>
  <c r="F6020" i="6" s="1"/>
  <c r="D6020" i="6"/>
  <c r="C6020" i="6"/>
  <c r="B6020" i="6"/>
  <c r="V6019" i="6"/>
  <c r="T6019" i="6"/>
  <c r="O6019" i="6"/>
  <c r="N6019" i="6"/>
  <c r="M6019" i="6"/>
  <c r="P6019" i="6" s="1"/>
  <c r="U6019" i="6" s="1"/>
  <c r="E6019" i="6"/>
  <c r="F6019" i="6" s="1"/>
  <c r="D6019" i="6"/>
  <c r="C6019" i="6"/>
  <c r="B6019" i="6"/>
  <c r="V6018" i="6"/>
  <c r="T6018" i="6"/>
  <c r="O6018" i="6"/>
  <c r="N6018" i="6"/>
  <c r="M6018" i="6"/>
  <c r="E6018" i="6"/>
  <c r="F6018" i="6" s="1"/>
  <c r="D6018" i="6"/>
  <c r="C6018" i="6"/>
  <c r="B6018" i="6"/>
  <c r="V6017" i="6"/>
  <c r="T6017" i="6"/>
  <c r="O6017" i="6"/>
  <c r="N6017" i="6"/>
  <c r="M6017" i="6"/>
  <c r="E6017" i="6"/>
  <c r="F6017" i="6" s="1"/>
  <c r="D6017" i="6"/>
  <c r="C6017" i="6"/>
  <c r="B6017" i="6"/>
  <c r="V6016" i="6"/>
  <c r="T6016" i="6"/>
  <c r="O6016" i="6"/>
  <c r="N6016" i="6"/>
  <c r="M6016" i="6"/>
  <c r="P6016" i="6" s="1"/>
  <c r="U6016" i="6" s="1"/>
  <c r="E6016" i="6"/>
  <c r="F6016" i="6" s="1"/>
  <c r="D6016" i="6"/>
  <c r="C6016" i="6"/>
  <c r="B6016" i="6"/>
  <c r="V6015" i="6"/>
  <c r="T6015" i="6"/>
  <c r="O6015" i="6"/>
  <c r="N6015" i="6"/>
  <c r="M6015" i="6"/>
  <c r="E6015" i="6"/>
  <c r="F6015" i="6" s="1"/>
  <c r="D6015" i="6"/>
  <c r="C6015" i="6"/>
  <c r="B6015" i="6"/>
  <c r="V6014" i="6"/>
  <c r="T6014" i="6"/>
  <c r="O6014" i="6"/>
  <c r="N6014" i="6"/>
  <c r="M6014" i="6"/>
  <c r="E6014" i="6"/>
  <c r="F6014" i="6" s="1"/>
  <c r="D6014" i="6"/>
  <c r="C6014" i="6"/>
  <c r="B6014" i="6"/>
  <c r="V6013" i="6"/>
  <c r="T6013" i="6"/>
  <c r="O6013" i="6"/>
  <c r="N6013" i="6"/>
  <c r="M6013" i="6"/>
  <c r="P6013" i="6" s="1"/>
  <c r="U6013" i="6" s="1"/>
  <c r="E6013" i="6"/>
  <c r="F6013" i="6" s="1"/>
  <c r="D6013" i="6"/>
  <c r="C6013" i="6"/>
  <c r="B6013" i="6"/>
  <c r="V6012" i="6"/>
  <c r="T6012" i="6"/>
  <c r="O6012" i="6"/>
  <c r="N6012" i="6"/>
  <c r="M6012" i="6"/>
  <c r="E6012" i="6"/>
  <c r="F6012" i="6" s="1"/>
  <c r="D6012" i="6"/>
  <c r="C6012" i="6"/>
  <c r="B6012" i="6"/>
  <c r="V6011" i="6"/>
  <c r="T6011" i="6"/>
  <c r="O6011" i="6"/>
  <c r="N6011" i="6"/>
  <c r="M6011" i="6"/>
  <c r="E6011" i="6"/>
  <c r="F6011" i="6" s="1"/>
  <c r="D6011" i="6"/>
  <c r="C6011" i="6"/>
  <c r="B6011" i="6"/>
  <c r="V6010" i="6"/>
  <c r="T6010" i="6"/>
  <c r="O6010" i="6"/>
  <c r="N6010" i="6"/>
  <c r="M6010" i="6"/>
  <c r="P6010" i="6" s="1"/>
  <c r="U6010" i="6" s="1"/>
  <c r="E6010" i="6"/>
  <c r="F6010" i="6" s="1"/>
  <c r="D6010" i="6"/>
  <c r="C6010" i="6"/>
  <c r="B6010" i="6"/>
  <c r="V6009" i="6"/>
  <c r="T6009" i="6"/>
  <c r="O6009" i="6"/>
  <c r="N6009" i="6"/>
  <c r="M6009" i="6"/>
  <c r="E6009" i="6"/>
  <c r="F6009" i="6" s="1"/>
  <c r="D6009" i="6"/>
  <c r="C6009" i="6"/>
  <c r="B6009" i="6"/>
  <c r="V6008" i="6"/>
  <c r="T6008" i="6"/>
  <c r="O6008" i="6"/>
  <c r="N6008" i="6"/>
  <c r="M6008" i="6"/>
  <c r="E6008" i="6"/>
  <c r="F6008" i="6" s="1"/>
  <c r="D6008" i="6"/>
  <c r="C6008" i="6"/>
  <c r="B6008" i="6"/>
  <c r="V6007" i="6"/>
  <c r="T6007" i="6"/>
  <c r="O6007" i="6"/>
  <c r="N6007" i="6"/>
  <c r="M6007" i="6"/>
  <c r="P6007" i="6" s="1"/>
  <c r="U6007" i="6" s="1"/>
  <c r="E6007" i="6"/>
  <c r="F6007" i="6" s="1"/>
  <c r="D6007" i="6"/>
  <c r="C6007" i="6"/>
  <c r="B6007" i="6"/>
  <c r="V6006" i="6"/>
  <c r="T6006" i="6"/>
  <c r="O6006" i="6"/>
  <c r="N6006" i="6"/>
  <c r="M6006" i="6"/>
  <c r="E6006" i="6"/>
  <c r="F6006" i="6" s="1"/>
  <c r="D6006" i="6"/>
  <c r="C6006" i="6"/>
  <c r="B6006" i="6"/>
  <c r="V6005" i="6"/>
  <c r="T6005" i="6"/>
  <c r="O6005" i="6"/>
  <c r="N6005" i="6"/>
  <c r="M6005" i="6"/>
  <c r="E6005" i="6"/>
  <c r="F6005" i="6" s="1"/>
  <c r="D6005" i="6"/>
  <c r="C6005" i="6"/>
  <c r="B6005" i="6"/>
  <c r="V6004" i="6"/>
  <c r="T6004" i="6"/>
  <c r="O6004" i="6"/>
  <c r="N6004" i="6"/>
  <c r="M6004" i="6"/>
  <c r="P6004" i="6" s="1"/>
  <c r="U6004" i="6" s="1"/>
  <c r="E6004" i="6"/>
  <c r="F6004" i="6" s="1"/>
  <c r="D6004" i="6"/>
  <c r="C6004" i="6"/>
  <c r="B6004" i="6"/>
  <c r="V6003" i="6"/>
  <c r="T6003" i="6"/>
  <c r="O6003" i="6"/>
  <c r="N6003" i="6"/>
  <c r="M6003" i="6"/>
  <c r="E6003" i="6"/>
  <c r="F6003" i="6" s="1"/>
  <c r="D6003" i="6"/>
  <c r="C6003" i="6"/>
  <c r="B6003" i="6"/>
  <c r="V6002" i="6"/>
  <c r="T6002" i="6"/>
  <c r="O6002" i="6"/>
  <c r="N6002" i="6"/>
  <c r="M6002" i="6"/>
  <c r="E6002" i="6"/>
  <c r="F6002" i="6" s="1"/>
  <c r="D6002" i="6"/>
  <c r="C6002" i="6"/>
  <c r="B6002" i="6"/>
  <c r="V6001" i="6"/>
  <c r="T6001" i="6"/>
  <c r="O6001" i="6"/>
  <c r="N6001" i="6"/>
  <c r="M6001" i="6"/>
  <c r="P6001" i="6" s="1"/>
  <c r="U6001" i="6" s="1"/>
  <c r="E6001" i="6"/>
  <c r="F6001" i="6" s="1"/>
  <c r="D6001" i="6"/>
  <c r="C6001" i="6"/>
  <c r="B6001" i="6"/>
  <c r="V6000" i="6"/>
  <c r="T6000" i="6"/>
  <c r="O6000" i="6"/>
  <c r="N6000" i="6"/>
  <c r="M6000" i="6"/>
  <c r="E6000" i="6"/>
  <c r="F6000" i="6" s="1"/>
  <c r="D6000" i="6"/>
  <c r="C6000" i="6"/>
  <c r="B6000" i="6"/>
  <c r="V5999" i="6"/>
  <c r="T5999" i="6"/>
  <c r="O5999" i="6"/>
  <c r="N5999" i="6"/>
  <c r="M5999" i="6"/>
  <c r="E5999" i="6"/>
  <c r="F5999" i="6" s="1"/>
  <c r="D5999" i="6"/>
  <c r="C5999" i="6"/>
  <c r="B5999" i="6"/>
  <c r="V5998" i="6"/>
  <c r="T5998" i="6"/>
  <c r="O5998" i="6"/>
  <c r="N5998" i="6"/>
  <c r="M5998" i="6"/>
  <c r="P5998" i="6" s="1"/>
  <c r="U5998" i="6" s="1"/>
  <c r="E5998" i="6"/>
  <c r="F5998" i="6" s="1"/>
  <c r="D5998" i="6"/>
  <c r="C5998" i="6"/>
  <c r="B5998" i="6"/>
  <c r="V5997" i="6"/>
  <c r="T5997" i="6"/>
  <c r="O5997" i="6"/>
  <c r="N5997" i="6"/>
  <c r="M5997" i="6"/>
  <c r="E5997" i="6"/>
  <c r="F5997" i="6" s="1"/>
  <c r="D5997" i="6"/>
  <c r="C5997" i="6"/>
  <c r="B5997" i="6"/>
  <c r="V5996" i="6"/>
  <c r="T5996" i="6"/>
  <c r="O5996" i="6"/>
  <c r="N5996" i="6"/>
  <c r="M5996" i="6"/>
  <c r="E5996" i="6"/>
  <c r="F5996" i="6" s="1"/>
  <c r="D5996" i="6"/>
  <c r="C5996" i="6"/>
  <c r="B5996" i="6"/>
  <c r="V5995" i="6"/>
  <c r="T5995" i="6"/>
  <c r="O5995" i="6"/>
  <c r="N5995" i="6"/>
  <c r="M5995" i="6"/>
  <c r="P5995" i="6" s="1"/>
  <c r="U5995" i="6" s="1"/>
  <c r="E5995" i="6"/>
  <c r="F5995" i="6" s="1"/>
  <c r="D5995" i="6"/>
  <c r="C5995" i="6"/>
  <c r="B5995" i="6"/>
  <c r="V5994" i="6"/>
  <c r="T5994" i="6"/>
  <c r="O5994" i="6"/>
  <c r="N5994" i="6"/>
  <c r="M5994" i="6"/>
  <c r="E5994" i="6"/>
  <c r="F5994" i="6" s="1"/>
  <c r="D5994" i="6"/>
  <c r="C5994" i="6"/>
  <c r="B5994" i="6"/>
  <c r="V5993" i="6"/>
  <c r="T5993" i="6"/>
  <c r="O5993" i="6"/>
  <c r="N5993" i="6"/>
  <c r="M5993" i="6"/>
  <c r="F5993" i="6"/>
  <c r="E5993" i="6"/>
  <c r="D5993" i="6"/>
  <c r="C5993" i="6"/>
  <c r="B5993" i="6"/>
  <c r="V5992" i="6"/>
  <c r="T5992" i="6"/>
  <c r="O5992" i="6"/>
  <c r="N5992" i="6"/>
  <c r="M5992" i="6"/>
  <c r="F5992" i="6"/>
  <c r="E5992" i="6"/>
  <c r="D5992" i="6"/>
  <c r="C5992" i="6"/>
  <c r="B5992" i="6"/>
  <c r="V5991" i="6"/>
  <c r="T5991" i="6"/>
  <c r="O5991" i="6"/>
  <c r="N5991" i="6"/>
  <c r="M5991" i="6"/>
  <c r="F5991" i="6"/>
  <c r="E5991" i="6"/>
  <c r="D5991" i="6"/>
  <c r="C5991" i="6"/>
  <c r="B5991" i="6"/>
  <c r="V5990" i="6"/>
  <c r="T5990" i="6"/>
  <c r="O5990" i="6"/>
  <c r="N5990" i="6"/>
  <c r="M5990" i="6"/>
  <c r="F5990" i="6"/>
  <c r="E5990" i="6"/>
  <c r="D5990" i="6"/>
  <c r="C5990" i="6"/>
  <c r="B5990" i="6"/>
  <c r="V5989" i="6"/>
  <c r="T5989" i="6"/>
  <c r="O5989" i="6"/>
  <c r="N5989" i="6"/>
  <c r="M5989" i="6"/>
  <c r="F5989" i="6"/>
  <c r="E5989" i="6"/>
  <c r="D5989" i="6"/>
  <c r="C5989" i="6"/>
  <c r="B5989" i="6"/>
  <c r="V5988" i="6"/>
  <c r="T5988" i="6"/>
  <c r="O5988" i="6"/>
  <c r="N5988" i="6"/>
  <c r="M5988" i="6"/>
  <c r="F5988" i="6"/>
  <c r="E5988" i="6"/>
  <c r="D5988" i="6"/>
  <c r="C5988" i="6"/>
  <c r="B5988" i="6"/>
  <c r="V5987" i="6"/>
  <c r="T5987" i="6"/>
  <c r="O5987" i="6"/>
  <c r="N5987" i="6"/>
  <c r="M5987" i="6"/>
  <c r="E5987" i="6"/>
  <c r="F5987" i="6" s="1"/>
  <c r="D5987" i="6"/>
  <c r="C5987" i="6"/>
  <c r="B5987" i="6"/>
  <c r="V5986" i="6"/>
  <c r="T5986" i="6"/>
  <c r="O5986" i="6"/>
  <c r="N5986" i="6"/>
  <c r="M5986" i="6"/>
  <c r="E5986" i="6"/>
  <c r="F5986" i="6" s="1"/>
  <c r="D5986" i="6"/>
  <c r="C5986" i="6"/>
  <c r="B5986" i="6"/>
  <c r="V5985" i="6"/>
  <c r="T5985" i="6"/>
  <c r="O5985" i="6"/>
  <c r="N5985" i="6"/>
  <c r="M5985" i="6"/>
  <c r="E5985" i="6"/>
  <c r="F5985" i="6" s="1"/>
  <c r="D5985" i="6"/>
  <c r="C5985" i="6"/>
  <c r="B5985" i="6"/>
  <c r="V5984" i="6"/>
  <c r="T5984" i="6"/>
  <c r="O5984" i="6"/>
  <c r="N5984" i="6"/>
  <c r="M5984" i="6"/>
  <c r="E5984" i="6"/>
  <c r="F5984" i="6" s="1"/>
  <c r="D5984" i="6"/>
  <c r="C5984" i="6"/>
  <c r="B5984" i="6"/>
  <c r="V5983" i="6"/>
  <c r="T5983" i="6"/>
  <c r="O5983" i="6"/>
  <c r="N5983" i="6"/>
  <c r="M5983" i="6"/>
  <c r="E5983" i="6"/>
  <c r="F5983" i="6" s="1"/>
  <c r="D5983" i="6"/>
  <c r="C5983" i="6"/>
  <c r="B5983" i="6"/>
  <c r="V5982" i="6"/>
  <c r="T5982" i="6"/>
  <c r="O5982" i="6"/>
  <c r="N5982" i="6"/>
  <c r="M5982" i="6"/>
  <c r="E5982" i="6"/>
  <c r="F5982" i="6" s="1"/>
  <c r="D5982" i="6"/>
  <c r="C5982" i="6"/>
  <c r="B5982" i="6"/>
  <c r="V5981" i="6"/>
  <c r="T5981" i="6"/>
  <c r="O5981" i="6"/>
  <c r="N5981" i="6"/>
  <c r="M5981" i="6"/>
  <c r="F5981" i="6"/>
  <c r="E5981" i="6"/>
  <c r="D5981" i="6"/>
  <c r="C5981" i="6"/>
  <c r="B5981" i="6"/>
  <c r="V5980" i="6"/>
  <c r="T5980" i="6"/>
  <c r="O5980" i="6"/>
  <c r="N5980" i="6"/>
  <c r="M5980" i="6"/>
  <c r="F5980" i="6"/>
  <c r="E5980" i="6"/>
  <c r="D5980" i="6"/>
  <c r="C5980" i="6"/>
  <c r="B5980" i="6"/>
  <c r="V5979" i="6"/>
  <c r="T5979" i="6"/>
  <c r="O5979" i="6"/>
  <c r="N5979" i="6"/>
  <c r="M5979" i="6"/>
  <c r="F5979" i="6"/>
  <c r="E5979" i="6"/>
  <c r="D5979" i="6"/>
  <c r="C5979" i="6"/>
  <c r="B5979" i="6"/>
  <c r="V5978" i="6"/>
  <c r="T5978" i="6"/>
  <c r="O5978" i="6"/>
  <c r="N5978" i="6"/>
  <c r="M5978" i="6"/>
  <c r="F5978" i="6"/>
  <c r="E5978" i="6"/>
  <c r="D5978" i="6"/>
  <c r="C5978" i="6"/>
  <c r="B5978" i="6"/>
  <c r="V5977" i="6"/>
  <c r="T5977" i="6"/>
  <c r="O5977" i="6"/>
  <c r="N5977" i="6"/>
  <c r="M5977" i="6"/>
  <c r="F5977" i="6"/>
  <c r="E5977" i="6"/>
  <c r="D5977" i="6"/>
  <c r="C5977" i="6"/>
  <c r="B5977" i="6"/>
  <c r="V5976" i="6"/>
  <c r="T5976" i="6"/>
  <c r="O5976" i="6"/>
  <c r="N5976" i="6"/>
  <c r="M5976" i="6"/>
  <c r="F5976" i="6"/>
  <c r="E5976" i="6"/>
  <c r="D5976" i="6"/>
  <c r="C5976" i="6"/>
  <c r="B5976" i="6"/>
  <c r="V5975" i="6"/>
  <c r="T5975" i="6"/>
  <c r="O5975" i="6"/>
  <c r="N5975" i="6"/>
  <c r="M5975" i="6"/>
  <c r="P5975" i="6" s="1"/>
  <c r="U5975" i="6" s="1"/>
  <c r="E5975" i="6"/>
  <c r="F5975" i="6" s="1"/>
  <c r="D5975" i="6"/>
  <c r="C5975" i="6"/>
  <c r="B5975" i="6"/>
  <c r="V5974" i="6"/>
  <c r="T5974" i="6"/>
  <c r="O5974" i="6"/>
  <c r="N5974" i="6"/>
  <c r="M5974" i="6"/>
  <c r="E5974" i="6"/>
  <c r="F5974" i="6" s="1"/>
  <c r="D5974" i="6"/>
  <c r="C5974" i="6"/>
  <c r="B5974" i="6"/>
  <c r="V5973" i="6"/>
  <c r="T5973" i="6"/>
  <c r="O5973" i="6"/>
  <c r="N5973" i="6"/>
  <c r="M5973" i="6"/>
  <c r="E5973" i="6"/>
  <c r="F5973" i="6" s="1"/>
  <c r="D5973" i="6"/>
  <c r="C5973" i="6"/>
  <c r="B5973" i="6"/>
  <c r="V5972" i="6"/>
  <c r="T5972" i="6"/>
  <c r="O5972" i="6"/>
  <c r="N5972" i="6"/>
  <c r="M5972" i="6"/>
  <c r="P5972" i="6" s="1"/>
  <c r="U5972" i="6" s="1"/>
  <c r="E5972" i="6"/>
  <c r="F5972" i="6" s="1"/>
  <c r="D5972" i="6"/>
  <c r="C5972" i="6"/>
  <c r="B5972" i="6"/>
  <c r="V5971" i="6"/>
  <c r="T5971" i="6"/>
  <c r="O5971" i="6"/>
  <c r="N5971" i="6"/>
  <c r="M5971" i="6"/>
  <c r="E5971" i="6"/>
  <c r="F5971" i="6" s="1"/>
  <c r="D5971" i="6"/>
  <c r="C5971" i="6"/>
  <c r="B5971" i="6"/>
  <c r="V5970" i="6"/>
  <c r="T5970" i="6"/>
  <c r="O5970" i="6"/>
  <c r="N5970" i="6"/>
  <c r="M5970" i="6"/>
  <c r="E5970" i="6"/>
  <c r="F5970" i="6" s="1"/>
  <c r="D5970" i="6"/>
  <c r="C5970" i="6"/>
  <c r="B5970" i="6"/>
  <c r="V5969" i="6"/>
  <c r="T5969" i="6"/>
  <c r="O5969" i="6"/>
  <c r="N5969" i="6"/>
  <c r="M5969" i="6"/>
  <c r="F5969" i="6"/>
  <c r="E5969" i="6"/>
  <c r="D5969" i="6"/>
  <c r="C5969" i="6"/>
  <c r="B5969" i="6"/>
  <c r="V5968" i="6"/>
  <c r="T5968" i="6"/>
  <c r="O5968" i="6"/>
  <c r="N5968" i="6"/>
  <c r="M5968" i="6"/>
  <c r="F5968" i="6"/>
  <c r="E5968" i="6"/>
  <c r="D5968" i="6"/>
  <c r="C5968" i="6"/>
  <c r="B5968" i="6"/>
  <c r="V5967" i="6"/>
  <c r="T5967" i="6"/>
  <c r="O5967" i="6"/>
  <c r="N5967" i="6"/>
  <c r="M5967" i="6"/>
  <c r="F5967" i="6"/>
  <c r="E5967" i="6"/>
  <c r="D5967" i="6"/>
  <c r="C5967" i="6"/>
  <c r="B5967" i="6"/>
  <c r="V5966" i="6"/>
  <c r="T5966" i="6"/>
  <c r="O5966" i="6"/>
  <c r="N5966" i="6"/>
  <c r="M5966" i="6"/>
  <c r="E5966" i="6"/>
  <c r="F5966" i="6" s="1"/>
  <c r="D5966" i="6"/>
  <c r="C5966" i="6"/>
  <c r="B5966" i="6"/>
  <c r="V5965" i="6"/>
  <c r="T5965" i="6"/>
  <c r="O5965" i="6"/>
  <c r="N5965" i="6"/>
  <c r="M5965" i="6"/>
  <c r="P5965" i="6" s="1"/>
  <c r="U5965" i="6" s="1"/>
  <c r="E5965" i="6"/>
  <c r="F5965" i="6" s="1"/>
  <c r="D5965" i="6"/>
  <c r="C5965" i="6"/>
  <c r="B5965" i="6"/>
  <c r="V5964" i="6"/>
  <c r="T5964" i="6"/>
  <c r="O5964" i="6"/>
  <c r="N5964" i="6"/>
  <c r="M5964" i="6"/>
  <c r="E5964" i="6"/>
  <c r="F5964" i="6" s="1"/>
  <c r="D5964" i="6"/>
  <c r="C5964" i="6"/>
  <c r="B5964" i="6"/>
  <c r="V5963" i="6"/>
  <c r="T5963" i="6"/>
  <c r="O5963" i="6"/>
  <c r="N5963" i="6"/>
  <c r="M5963" i="6"/>
  <c r="F5963" i="6"/>
  <c r="E5963" i="6"/>
  <c r="D5963" i="6"/>
  <c r="C5963" i="6"/>
  <c r="B5963" i="6"/>
  <c r="V5962" i="6"/>
  <c r="T5962" i="6"/>
  <c r="O5962" i="6"/>
  <c r="N5962" i="6"/>
  <c r="M5962" i="6"/>
  <c r="F5962" i="6"/>
  <c r="E5962" i="6"/>
  <c r="D5962" i="6"/>
  <c r="C5962" i="6"/>
  <c r="B5962" i="6"/>
  <c r="V5961" i="6"/>
  <c r="T5961" i="6"/>
  <c r="O5961" i="6"/>
  <c r="N5961" i="6"/>
  <c r="M5961" i="6"/>
  <c r="P5961" i="6" s="1"/>
  <c r="U5961" i="6" s="1"/>
  <c r="E5961" i="6"/>
  <c r="F5961" i="6" s="1"/>
  <c r="D5961" i="6"/>
  <c r="C5961" i="6"/>
  <c r="B5961" i="6"/>
  <c r="V5960" i="6"/>
  <c r="T5960" i="6"/>
  <c r="O5960" i="6"/>
  <c r="N5960" i="6"/>
  <c r="M5960" i="6"/>
  <c r="F5960" i="6"/>
  <c r="E5960" i="6"/>
  <c r="D5960" i="6"/>
  <c r="C5960" i="6"/>
  <c r="B5960" i="6"/>
  <c r="V5959" i="6"/>
  <c r="T5959" i="6"/>
  <c r="O5959" i="6"/>
  <c r="N5959" i="6"/>
  <c r="M5959" i="6"/>
  <c r="E5959" i="6"/>
  <c r="F5959" i="6" s="1"/>
  <c r="D5959" i="6"/>
  <c r="C5959" i="6"/>
  <c r="B5959" i="6"/>
  <c r="V5958" i="6"/>
  <c r="T5958" i="6"/>
  <c r="O5958" i="6"/>
  <c r="N5958" i="6"/>
  <c r="M5958" i="6"/>
  <c r="E5958" i="6"/>
  <c r="F5958" i="6" s="1"/>
  <c r="D5958" i="6"/>
  <c r="C5958" i="6"/>
  <c r="B5958" i="6"/>
  <c r="V5957" i="6"/>
  <c r="T5957" i="6"/>
  <c r="O5957" i="6"/>
  <c r="N5957" i="6"/>
  <c r="M5957" i="6"/>
  <c r="F5957" i="6"/>
  <c r="E5957" i="6"/>
  <c r="D5957" i="6"/>
  <c r="C5957" i="6"/>
  <c r="B5957" i="6"/>
  <c r="V5956" i="6"/>
  <c r="T5956" i="6"/>
  <c r="O5956" i="6"/>
  <c r="N5956" i="6"/>
  <c r="M5956" i="6"/>
  <c r="P5956" i="6" s="1"/>
  <c r="U5956" i="6" s="1"/>
  <c r="E5956" i="6"/>
  <c r="F5956" i="6" s="1"/>
  <c r="D5956" i="6"/>
  <c r="C5956" i="6"/>
  <c r="B5956" i="6"/>
  <c r="V5955" i="6"/>
  <c r="T5955" i="6"/>
  <c r="O5955" i="6"/>
  <c r="N5955" i="6"/>
  <c r="P5955" i="6" s="1"/>
  <c r="U5955" i="6" s="1"/>
  <c r="M5955" i="6"/>
  <c r="F5955" i="6"/>
  <c r="E5955" i="6"/>
  <c r="D5955" i="6"/>
  <c r="C5955" i="6"/>
  <c r="B5955" i="6"/>
  <c r="V5954" i="6"/>
  <c r="T5954" i="6"/>
  <c r="O5954" i="6"/>
  <c r="N5954" i="6"/>
  <c r="M5954" i="6"/>
  <c r="P5954" i="6" s="1"/>
  <c r="U5954" i="6" s="1"/>
  <c r="E5954" i="6"/>
  <c r="F5954" i="6" s="1"/>
  <c r="D5954" i="6"/>
  <c r="C5954" i="6"/>
  <c r="B5954" i="6"/>
  <c r="V5953" i="6"/>
  <c r="T5953" i="6"/>
  <c r="P5953" i="6"/>
  <c r="U5953" i="6" s="1"/>
  <c r="O5953" i="6"/>
  <c r="N5953" i="6"/>
  <c r="M5953" i="6"/>
  <c r="F5953" i="6"/>
  <c r="E5953" i="6"/>
  <c r="D5953" i="6"/>
  <c r="C5953" i="6"/>
  <c r="B5953" i="6"/>
  <c r="V5952" i="6"/>
  <c r="T5952" i="6"/>
  <c r="O5952" i="6"/>
  <c r="N5952" i="6"/>
  <c r="M5952" i="6"/>
  <c r="P5952" i="6" s="1"/>
  <c r="U5952" i="6" s="1"/>
  <c r="E5952" i="6"/>
  <c r="F5952" i="6" s="1"/>
  <c r="D5952" i="6"/>
  <c r="C5952" i="6"/>
  <c r="B5952" i="6"/>
  <c r="V5951" i="6"/>
  <c r="T5951" i="6"/>
  <c r="O5951" i="6"/>
  <c r="N5951" i="6"/>
  <c r="P5951" i="6" s="1"/>
  <c r="U5951" i="6" s="1"/>
  <c r="M5951" i="6"/>
  <c r="F5951" i="6"/>
  <c r="E5951" i="6"/>
  <c r="D5951" i="6"/>
  <c r="C5951" i="6"/>
  <c r="B5951" i="6"/>
  <c r="V5950" i="6"/>
  <c r="T5950" i="6"/>
  <c r="O5950" i="6"/>
  <c r="N5950" i="6"/>
  <c r="M5950" i="6"/>
  <c r="P5950" i="6" s="1"/>
  <c r="U5950" i="6" s="1"/>
  <c r="E5950" i="6"/>
  <c r="F5950" i="6" s="1"/>
  <c r="D5950" i="6"/>
  <c r="C5950" i="6"/>
  <c r="B5950" i="6"/>
  <c r="V5949" i="6"/>
  <c r="T5949" i="6"/>
  <c r="O5949" i="6"/>
  <c r="N5949" i="6"/>
  <c r="P5949" i="6" s="1"/>
  <c r="U5949" i="6" s="1"/>
  <c r="M5949" i="6"/>
  <c r="F5949" i="6"/>
  <c r="E5949" i="6"/>
  <c r="D5949" i="6"/>
  <c r="C5949" i="6"/>
  <c r="B5949" i="6"/>
  <c r="V5948" i="6"/>
  <c r="T5948" i="6"/>
  <c r="O5948" i="6"/>
  <c r="N5948" i="6"/>
  <c r="M5948" i="6"/>
  <c r="P5948" i="6" s="1"/>
  <c r="U5948" i="6" s="1"/>
  <c r="E5948" i="6"/>
  <c r="F5948" i="6" s="1"/>
  <c r="D5948" i="6"/>
  <c r="C5948" i="6"/>
  <c r="B5948" i="6"/>
  <c r="V5947" i="6"/>
  <c r="T5947" i="6"/>
  <c r="P5947" i="6"/>
  <c r="U5947" i="6" s="1"/>
  <c r="O5947" i="6"/>
  <c r="N5947" i="6"/>
  <c r="M5947" i="6"/>
  <c r="F5947" i="6"/>
  <c r="E5947" i="6"/>
  <c r="D5947" i="6"/>
  <c r="C5947" i="6"/>
  <c r="B5947" i="6"/>
  <c r="V5946" i="6"/>
  <c r="T5946" i="6"/>
  <c r="O5946" i="6"/>
  <c r="N5946" i="6"/>
  <c r="M5946" i="6"/>
  <c r="P5946" i="6" s="1"/>
  <c r="U5946" i="6" s="1"/>
  <c r="E5946" i="6"/>
  <c r="F5946" i="6" s="1"/>
  <c r="D5946" i="6"/>
  <c r="C5946" i="6"/>
  <c r="B5946" i="6"/>
  <c r="V5945" i="6"/>
  <c r="T5945" i="6"/>
  <c r="O5945" i="6"/>
  <c r="N5945" i="6"/>
  <c r="P5945" i="6" s="1"/>
  <c r="U5945" i="6" s="1"/>
  <c r="M5945" i="6"/>
  <c r="F5945" i="6"/>
  <c r="E5945" i="6"/>
  <c r="D5945" i="6"/>
  <c r="C5945" i="6"/>
  <c r="B5945" i="6"/>
  <c r="V5944" i="6"/>
  <c r="T5944" i="6"/>
  <c r="O5944" i="6"/>
  <c r="N5944" i="6"/>
  <c r="M5944" i="6"/>
  <c r="P5944" i="6" s="1"/>
  <c r="U5944" i="6" s="1"/>
  <c r="E5944" i="6"/>
  <c r="F5944" i="6" s="1"/>
  <c r="D5944" i="6"/>
  <c r="C5944" i="6"/>
  <c r="B5944" i="6"/>
  <c r="V5943" i="6"/>
  <c r="T5943" i="6"/>
  <c r="O5943" i="6"/>
  <c r="N5943" i="6"/>
  <c r="P5943" i="6" s="1"/>
  <c r="U5943" i="6" s="1"/>
  <c r="M5943" i="6"/>
  <c r="F5943" i="6"/>
  <c r="E5943" i="6"/>
  <c r="D5943" i="6"/>
  <c r="C5943" i="6"/>
  <c r="B5943" i="6"/>
  <c r="V5942" i="6"/>
  <c r="T5942" i="6"/>
  <c r="O5942" i="6"/>
  <c r="N5942" i="6"/>
  <c r="M5942" i="6"/>
  <c r="P5942" i="6" s="1"/>
  <c r="U5942" i="6" s="1"/>
  <c r="E5942" i="6"/>
  <c r="F5942" i="6" s="1"/>
  <c r="D5942" i="6"/>
  <c r="C5942" i="6"/>
  <c r="B5942" i="6"/>
  <c r="V5941" i="6"/>
  <c r="T5941" i="6"/>
  <c r="P5941" i="6"/>
  <c r="U5941" i="6" s="1"/>
  <c r="O5941" i="6"/>
  <c r="N5941" i="6"/>
  <c r="M5941" i="6"/>
  <c r="F5941" i="6"/>
  <c r="E5941" i="6"/>
  <c r="D5941" i="6"/>
  <c r="C5941" i="6"/>
  <c r="B5941" i="6"/>
  <c r="V5940" i="6"/>
  <c r="T5940" i="6"/>
  <c r="O5940" i="6"/>
  <c r="N5940" i="6"/>
  <c r="M5940" i="6"/>
  <c r="P5940" i="6" s="1"/>
  <c r="U5940" i="6" s="1"/>
  <c r="E5940" i="6"/>
  <c r="F5940" i="6" s="1"/>
  <c r="D5940" i="6"/>
  <c r="C5940" i="6"/>
  <c r="B5940" i="6"/>
  <c r="V5939" i="6"/>
  <c r="T5939" i="6"/>
  <c r="O5939" i="6"/>
  <c r="N5939" i="6"/>
  <c r="P5939" i="6" s="1"/>
  <c r="U5939" i="6" s="1"/>
  <c r="M5939" i="6"/>
  <c r="F5939" i="6"/>
  <c r="E5939" i="6"/>
  <c r="D5939" i="6"/>
  <c r="C5939" i="6"/>
  <c r="B5939" i="6"/>
  <c r="V5938" i="6"/>
  <c r="T5938" i="6"/>
  <c r="O5938" i="6"/>
  <c r="N5938" i="6"/>
  <c r="M5938" i="6"/>
  <c r="P5938" i="6" s="1"/>
  <c r="U5938" i="6" s="1"/>
  <c r="E5938" i="6"/>
  <c r="F5938" i="6" s="1"/>
  <c r="D5938" i="6"/>
  <c r="C5938" i="6"/>
  <c r="B5938" i="6"/>
  <c r="V5937" i="6"/>
  <c r="T5937" i="6"/>
  <c r="O5937" i="6"/>
  <c r="N5937" i="6"/>
  <c r="P5937" i="6" s="1"/>
  <c r="U5937" i="6" s="1"/>
  <c r="M5937" i="6"/>
  <c r="F5937" i="6"/>
  <c r="E5937" i="6"/>
  <c r="D5937" i="6"/>
  <c r="C5937" i="6"/>
  <c r="B5937" i="6"/>
  <c r="V5936" i="6"/>
  <c r="T5936" i="6"/>
  <c r="O5936" i="6"/>
  <c r="N5936" i="6"/>
  <c r="M5936" i="6"/>
  <c r="P5936" i="6" s="1"/>
  <c r="U5936" i="6" s="1"/>
  <c r="E5936" i="6"/>
  <c r="F5936" i="6" s="1"/>
  <c r="D5936" i="6"/>
  <c r="C5936" i="6"/>
  <c r="B5936" i="6"/>
  <c r="V5935" i="6"/>
  <c r="T5935" i="6"/>
  <c r="P5935" i="6"/>
  <c r="U5935" i="6" s="1"/>
  <c r="O5935" i="6"/>
  <c r="N5935" i="6"/>
  <c r="M5935" i="6"/>
  <c r="F5935" i="6"/>
  <c r="E5935" i="6"/>
  <c r="D5935" i="6"/>
  <c r="C5935" i="6"/>
  <c r="B5935" i="6"/>
  <c r="V5934" i="6"/>
  <c r="T5934" i="6"/>
  <c r="O5934" i="6"/>
  <c r="N5934" i="6"/>
  <c r="M5934" i="6"/>
  <c r="P5934" i="6" s="1"/>
  <c r="U5934" i="6" s="1"/>
  <c r="E5934" i="6"/>
  <c r="F5934" i="6" s="1"/>
  <c r="D5934" i="6"/>
  <c r="C5934" i="6"/>
  <c r="B5934" i="6"/>
  <c r="V5933" i="6"/>
  <c r="T5933" i="6"/>
  <c r="O5933" i="6"/>
  <c r="N5933" i="6"/>
  <c r="P5933" i="6" s="1"/>
  <c r="U5933" i="6" s="1"/>
  <c r="M5933" i="6"/>
  <c r="F5933" i="6"/>
  <c r="E5933" i="6"/>
  <c r="D5933" i="6"/>
  <c r="C5933" i="6"/>
  <c r="B5933" i="6"/>
  <c r="V5932" i="6"/>
  <c r="T5932" i="6"/>
  <c r="O5932" i="6"/>
  <c r="N5932" i="6"/>
  <c r="M5932" i="6"/>
  <c r="P5932" i="6" s="1"/>
  <c r="U5932" i="6" s="1"/>
  <c r="E5932" i="6"/>
  <c r="F5932" i="6" s="1"/>
  <c r="D5932" i="6"/>
  <c r="C5932" i="6"/>
  <c r="B5932" i="6"/>
  <c r="V5931" i="6"/>
  <c r="T5931" i="6"/>
  <c r="O5931" i="6"/>
  <c r="N5931" i="6"/>
  <c r="P5931" i="6" s="1"/>
  <c r="U5931" i="6" s="1"/>
  <c r="M5931" i="6"/>
  <c r="F5931" i="6"/>
  <c r="E5931" i="6"/>
  <c r="D5931" i="6"/>
  <c r="C5931" i="6"/>
  <c r="B5931" i="6"/>
  <c r="V5930" i="6"/>
  <c r="T5930" i="6"/>
  <c r="O5930" i="6"/>
  <c r="N5930" i="6"/>
  <c r="M5930" i="6"/>
  <c r="P5930" i="6" s="1"/>
  <c r="U5930" i="6" s="1"/>
  <c r="E5930" i="6"/>
  <c r="F5930" i="6" s="1"/>
  <c r="D5930" i="6"/>
  <c r="C5930" i="6"/>
  <c r="B5930" i="6"/>
  <c r="V5929" i="6"/>
  <c r="T5929" i="6"/>
  <c r="P5929" i="6"/>
  <c r="U5929" i="6" s="1"/>
  <c r="O5929" i="6"/>
  <c r="N5929" i="6"/>
  <c r="M5929" i="6"/>
  <c r="F5929" i="6"/>
  <c r="E5929" i="6"/>
  <c r="D5929" i="6"/>
  <c r="C5929" i="6"/>
  <c r="B5929" i="6"/>
  <c r="V5928" i="6"/>
  <c r="T5928" i="6"/>
  <c r="O5928" i="6"/>
  <c r="N5928" i="6"/>
  <c r="M5928" i="6"/>
  <c r="P5928" i="6" s="1"/>
  <c r="U5928" i="6" s="1"/>
  <c r="E5928" i="6"/>
  <c r="F5928" i="6" s="1"/>
  <c r="D5928" i="6"/>
  <c r="C5928" i="6"/>
  <c r="B5928" i="6"/>
  <c r="V5927" i="6"/>
  <c r="T5927" i="6"/>
  <c r="O5927" i="6"/>
  <c r="N5927" i="6"/>
  <c r="P5927" i="6" s="1"/>
  <c r="U5927" i="6" s="1"/>
  <c r="M5927" i="6"/>
  <c r="F5927" i="6"/>
  <c r="E5927" i="6"/>
  <c r="D5927" i="6"/>
  <c r="C5927" i="6"/>
  <c r="B5927" i="6"/>
  <c r="V5926" i="6"/>
  <c r="T5926" i="6"/>
  <c r="O5926" i="6"/>
  <c r="N5926" i="6"/>
  <c r="M5926" i="6"/>
  <c r="P5926" i="6" s="1"/>
  <c r="U5926" i="6" s="1"/>
  <c r="E5926" i="6"/>
  <c r="F5926" i="6" s="1"/>
  <c r="D5926" i="6"/>
  <c r="C5926" i="6"/>
  <c r="B5926" i="6"/>
  <c r="V5925" i="6"/>
  <c r="T5925" i="6"/>
  <c r="O5925" i="6"/>
  <c r="N5925" i="6"/>
  <c r="P5925" i="6" s="1"/>
  <c r="U5925" i="6" s="1"/>
  <c r="M5925" i="6"/>
  <c r="F5925" i="6"/>
  <c r="E5925" i="6"/>
  <c r="D5925" i="6"/>
  <c r="C5925" i="6"/>
  <c r="B5925" i="6"/>
  <c r="V5924" i="6"/>
  <c r="T5924" i="6"/>
  <c r="O5924" i="6"/>
  <c r="N5924" i="6"/>
  <c r="M5924" i="6"/>
  <c r="P5924" i="6" s="1"/>
  <c r="U5924" i="6" s="1"/>
  <c r="E5924" i="6"/>
  <c r="F5924" i="6" s="1"/>
  <c r="D5924" i="6"/>
  <c r="C5924" i="6"/>
  <c r="B5924" i="6"/>
  <c r="V5923" i="6"/>
  <c r="T5923" i="6"/>
  <c r="P5923" i="6"/>
  <c r="U5923" i="6" s="1"/>
  <c r="O5923" i="6"/>
  <c r="N5923" i="6"/>
  <c r="M5923" i="6"/>
  <c r="F5923" i="6"/>
  <c r="E5923" i="6"/>
  <c r="D5923" i="6"/>
  <c r="C5923" i="6"/>
  <c r="B5923" i="6"/>
  <c r="V5922" i="6"/>
  <c r="T5922" i="6"/>
  <c r="O5922" i="6"/>
  <c r="N5922" i="6"/>
  <c r="M5922" i="6"/>
  <c r="P5922" i="6" s="1"/>
  <c r="U5922" i="6" s="1"/>
  <c r="E5922" i="6"/>
  <c r="F5922" i="6" s="1"/>
  <c r="D5922" i="6"/>
  <c r="C5922" i="6"/>
  <c r="B5922" i="6"/>
  <c r="V5921" i="6"/>
  <c r="T5921" i="6"/>
  <c r="O5921" i="6"/>
  <c r="N5921" i="6"/>
  <c r="P5921" i="6" s="1"/>
  <c r="U5921" i="6" s="1"/>
  <c r="M5921" i="6"/>
  <c r="F5921" i="6"/>
  <c r="E5921" i="6"/>
  <c r="D5921" i="6"/>
  <c r="C5921" i="6"/>
  <c r="B5921" i="6"/>
  <c r="V5920" i="6"/>
  <c r="T5920" i="6"/>
  <c r="O5920" i="6"/>
  <c r="N5920" i="6"/>
  <c r="M5920" i="6"/>
  <c r="P5920" i="6" s="1"/>
  <c r="U5920" i="6" s="1"/>
  <c r="E5920" i="6"/>
  <c r="F5920" i="6" s="1"/>
  <c r="D5920" i="6"/>
  <c r="C5920" i="6"/>
  <c r="B5920" i="6"/>
  <c r="V5919" i="6"/>
  <c r="T5919" i="6"/>
  <c r="O5919" i="6"/>
  <c r="N5919" i="6"/>
  <c r="P5919" i="6" s="1"/>
  <c r="U5919" i="6" s="1"/>
  <c r="M5919" i="6"/>
  <c r="F5919" i="6"/>
  <c r="E5919" i="6"/>
  <c r="D5919" i="6"/>
  <c r="C5919" i="6"/>
  <c r="B5919" i="6"/>
  <c r="V5918" i="6"/>
  <c r="T5918" i="6"/>
  <c r="O5918" i="6"/>
  <c r="N5918" i="6"/>
  <c r="M5918" i="6"/>
  <c r="P5918" i="6" s="1"/>
  <c r="U5918" i="6" s="1"/>
  <c r="E5918" i="6"/>
  <c r="F5918" i="6" s="1"/>
  <c r="D5918" i="6"/>
  <c r="C5918" i="6"/>
  <c r="B5918" i="6"/>
  <c r="V5917" i="6"/>
  <c r="T5917" i="6"/>
  <c r="P5917" i="6"/>
  <c r="U5917" i="6" s="1"/>
  <c r="O5917" i="6"/>
  <c r="N5917" i="6"/>
  <c r="M5917" i="6"/>
  <c r="F5917" i="6"/>
  <c r="E5917" i="6"/>
  <c r="D5917" i="6"/>
  <c r="C5917" i="6"/>
  <c r="B5917" i="6"/>
  <c r="V5916" i="6"/>
  <c r="T5916" i="6"/>
  <c r="O5916" i="6"/>
  <c r="N5916" i="6"/>
  <c r="M5916" i="6"/>
  <c r="P5916" i="6" s="1"/>
  <c r="U5916" i="6" s="1"/>
  <c r="E5916" i="6"/>
  <c r="F5916" i="6" s="1"/>
  <c r="D5916" i="6"/>
  <c r="C5916" i="6"/>
  <c r="B5916" i="6"/>
  <c r="V5915" i="6"/>
  <c r="T5915" i="6"/>
  <c r="O5915" i="6"/>
  <c r="N5915" i="6"/>
  <c r="P5915" i="6" s="1"/>
  <c r="U5915" i="6" s="1"/>
  <c r="M5915" i="6"/>
  <c r="F5915" i="6"/>
  <c r="E5915" i="6"/>
  <c r="D5915" i="6"/>
  <c r="C5915" i="6"/>
  <c r="B5915" i="6"/>
  <c r="V5914" i="6"/>
  <c r="T5914" i="6"/>
  <c r="O5914" i="6"/>
  <c r="N5914" i="6"/>
  <c r="M5914" i="6"/>
  <c r="P5914" i="6" s="1"/>
  <c r="U5914" i="6" s="1"/>
  <c r="E5914" i="6"/>
  <c r="F5914" i="6" s="1"/>
  <c r="D5914" i="6"/>
  <c r="C5914" i="6"/>
  <c r="B5914" i="6"/>
  <c r="V5913" i="6"/>
  <c r="T5913" i="6"/>
  <c r="O5913" i="6"/>
  <c r="N5913" i="6"/>
  <c r="P5913" i="6" s="1"/>
  <c r="U5913" i="6" s="1"/>
  <c r="M5913" i="6"/>
  <c r="F5913" i="6"/>
  <c r="E5913" i="6"/>
  <c r="D5913" i="6"/>
  <c r="C5913" i="6"/>
  <c r="B5913" i="6"/>
  <c r="V5912" i="6"/>
  <c r="T5912" i="6"/>
  <c r="O5912" i="6"/>
  <c r="N5912" i="6"/>
  <c r="M5912" i="6"/>
  <c r="P5912" i="6" s="1"/>
  <c r="U5912" i="6" s="1"/>
  <c r="E5912" i="6"/>
  <c r="F5912" i="6" s="1"/>
  <c r="D5912" i="6"/>
  <c r="C5912" i="6"/>
  <c r="B5912" i="6"/>
  <c r="V5911" i="6"/>
  <c r="T5911" i="6"/>
  <c r="P5911" i="6"/>
  <c r="U5911" i="6" s="1"/>
  <c r="O5911" i="6"/>
  <c r="N5911" i="6"/>
  <c r="M5911" i="6"/>
  <c r="F5911" i="6"/>
  <c r="E5911" i="6"/>
  <c r="D5911" i="6"/>
  <c r="C5911" i="6"/>
  <c r="B5911" i="6"/>
  <c r="V5910" i="6"/>
  <c r="T5910" i="6"/>
  <c r="O5910" i="6"/>
  <c r="N5910" i="6"/>
  <c r="M5910" i="6"/>
  <c r="P5910" i="6" s="1"/>
  <c r="U5910" i="6" s="1"/>
  <c r="E5910" i="6"/>
  <c r="F5910" i="6" s="1"/>
  <c r="D5910" i="6"/>
  <c r="C5910" i="6"/>
  <c r="B5910" i="6"/>
  <c r="V5909" i="6"/>
  <c r="T5909" i="6"/>
  <c r="O5909" i="6"/>
  <c r="N5909" i="6"/>
  <c r="P5909" i="6" s="1"/>
  <c r="U5909" i="6" s="1"/>
  <c r="M5909" i="6"/>
  <c r="F5909" i="6"/>
  <c r="E5909" i="6"/>
  <c r="D5909" i="6"/>
  <c r="C5909" i="6"/>
  <c r="B5909" i="6"/>
  <c r="V5908" i="6"/>
  <c r="T5908" i="6"/>
  <c r="O5908" i="6"/>
  <c r="N5908" i="6"/>
  <c r="M5908" i="6"/>
  <c r="P5908" i="6" s="1"/>
  <c r="U5908" i="6" s="1"/>
  <c r="E5908" i="6"/>
  <c r="F5908" i="6" s="1"/>
  <c r="D5908" i="6"/>
  <c r="C5908" i="6"/>
  <c r="B5908" i="6"/>
  <c r="V5907" i="6"/>
  <c r="T5907" i="6"/>
  <c r="O5907" i="6"/>
  <c r="N5907" i="6"/>
  <c r="P5907" i="6" s="1"/>
  <c r="U5907" i="6" s="1"/>
  <c r="M5907" i="6"/>
  <c r="F5907" i="6"/>
  <c r="E5907" i="6"/>
  <c r="D5907" i="6"/>
  <c r="C5907" i="6"/>
  <c r="B5907" i="6"/>
  <c r="V5906" i="6"/>
  <c r="T5906" i="6"/>
  <c r="O5906" i="6"/>
  <c r="N5906" i="6"/>
  <c r="M5906" i="6"/>
  <c r="P5906" i="6" s="1"/>
  <c r="U5906" i="6" s="1"/>
  <c r="E5906" i="6"/>
  <c r="F5906" i="6" s="1"/>
  <c r="D5906" i="6"/>
  <c r="C5906" i="6"/>
  <c r="B5906" i="6"/>
  <c r="V5905" i="6"/>
  <c r="T5905" i="6"/>
  <c r="P5905" i="6"/>
  <c r="U5905" i="6" s="1"/>
  <c r="O5905" i="6"/>
  <c r="N5905" i="6"/>
  <c r="M5905" i="6"/>
  <c r="F5905" i="6"/>
  <c r="E5905" i="6"/>
  <c r="D5905" i="6"/>
  <c r="C5905" i="6"/>
  <c r="B5905" i="6"/>
  <c r="V5904" i="6"/>
  <c r="T5904" i="6"/>
  <c r="O5904" i="6"/>
  <c r="M5904" i="6"/>
  <c r="E5904" i="6"/>
  <c r="F5904" i="6" s="1"/>
  <c r="D5904" i="6"/>
  <c r="C5904" i="6"/>
  <c r="B5904" i="6"/>
  <c r="V5903" i="6"/>
  <c r="T5903" i="6"/>
  <c r="O5903" i="6"/>
  <c r="M5903" i="6"/>
  <c r="F5903" i="6"/>
  <c r="E5903" i="6"/>
  <c r="D5903" i="6"/>
  <c r="C5903" i="6"/>
  <c r="B5903" i="6"/>
  <c r="V5902" i="6"/>
  <c r="T5902" i="6"/>
  <c r="O5902" i="6"/>
  <c r="M5902" i="6"/>
  <c r="E5902" i="6"/>
  <c r="F5902" i="6" s="1"/>
  <c r="D5902" i="6"/>
  <c r="C5902" i="6"/>
  <c r="B5902" i="6"/>
  <c r="V5901" i="6"/>
  <c r="T5901" i="6"/>
  <c r="O5901" i="6"/>
  <c r="M5901" i="6"/>
  <c r="F5901" i="6"/>
  <c r="E5901" i="6"/>
  <c r="D5901" i="6"/>
  <c r="C5901" i="6"/>
  <c r="B5901" i="6"/>
  <c r="V5900" i="6"/>
  <c r="T5900" i="6"/>
  <c r="O5900" i="6"/>
  <c r="M5900" i="6"/>
  <c r="F5900" i="6"/>
  <c r="E5900" i="6"/>
  <c r="D5900" i="6"/>
  <c r="C5900" i="6"/>
  <c r="B5900" i="6"/>
  <c r="V5899" i="6"/>
  <c r="T5899" i="6"/>
  <c r="O5899" i="6"/>
  <c r="M5899" i="6"/>
  <c r="F5899" i="6"/>
  <c r="E5899" i="6"/>
  <c r="D5899" i="6"/>
  <c r="C5899" i="6"/>
  <c r="B5899" i="6"/>
  <c r="V5898" i="6"/>
  <c r="T5898" i="6"/>
  <c r="O5898" i="6"/>
  <c r="M5898" i="6"/>
  <c r="F5898" i="6"/>
  <c r="E5898" i="6"/>
  <c r="D5898" i="6"/>
  <c r="C5898" i="6"/>
  <c r="B5898" i="6"/>
  <c r="V5897" i="6"/>
  <c r="T5897" i="6"/>
  <c r="O5897" i="6"/>
  <c r="M5897" i="6"/>
  <c r="F5897" i="6"/>
  <c r="E5897" i="6"/>
  <c r="D5897" i="6"/>
  <c r="C5897" i="6"/>
  <c r="B5897" i="6"/>
  <c r="V5896" i="6"/>
  <c r="T5896" i="6"/>
  <c r="O5896" i="6"/>
  <c r="M5896" i="6"/>
  <c r="F5896" i="6"/>
  <c r="E5896" i="6"/>
  <c r="D5896" i="6"/>
  <c r="C5896" i="6"/>
  <c r="B5896" i="6"/>
  <c r="V6231" i="6"/>
  <c r="T6231" i="6"/>
  <c r="O6231" i="6"/>
  <c r="N6231" i="6"/>
  <c r="M6231" i="6"/>
  <c r="E6231" i="6"/>
  <c r="F6231" i="6" s="1"/>
  <c r="D6231" i="6"/>
  <c r="C6231" i="6"/>
  <c r="B6231" i="6"/>
  <c r="V6230" i="6"/>
  <c r="T6230" i="6"/>
  <c r="O6230" i="6"/>
  <c r="N6230" i="6"/>
  <c r="M6230" i="6"/>
  <c r="P6230" i="6" s="1"/>
  <c r="U6230" i="6" s="1"/>
  <c r="E6230" i="6"/>
  <c r="F6230" i="6" s="1"/>
  <c r="D6230" i="6"/>
  <c r="C6230" i="6"/>
  <c r="B6230" i="6"/>
  <c r="V6229" i="6"/>
  <c r="T6229" i="6"/>
  <c r="O6229" i="6"/>
  <c r="N6229" i="6"/>
  <c r="M6229" i="6"/>
  <c r="E6229" i="6"/>
  <c r="F6229" i="6" s="1"/>
  <c r="D6229" i="6"/>
  <c r="C6229" i="6"/>
  <c r="B6229" i="6"/>
  <c r="V6228" i="6"/>
  <c r="T6228" i="6"/>
  <c r="O6228" i="6"/>
  <c r="N6228" i="6"/>
  <c r="M6228" i="6"/>
  <c r="P6228" i="6" s="1"/>
  <c r="U6228" i="6" s="1"/>
  <c r="E6228" i="6"/>
  <c r="F6228" i="6" s="1"/>
  <c r="D6228" i="6"/>
  <c r="C6228" i="6"/>
  <c r="B6228" i="6"/>
  <c r="V6227" i="6"/>
  <c r="T6227" i="6"/>
  <c r="O6227" i="6"/>
  <c r="N6227" i="6"/>
  <c r="M6227" i="6"/>
  <c r="E6227" i="6"/>
  <c r="F6227" i="6" s="1"/>
  <c r="D6227" i="6"/>
  <c r="C6227" i="6"/>
  <c r="B6227" i="6"/>
  <c r="V6226" i="6"/>
  <c r="T6226" i="6"/>
  <c r="O6226" i="6"/>
  <c r="N6226" i="6"/>
  <c r="M6226" i="6"/>
  <c r="P6226" i="6" s="1"/>
  <c r="U6226" i="6" s="1"/>
  <c r="E6226" i="6"/>
  <c r="F6226" i="6" s="1"/>
  <c r="D6226" i="6"/>
  <c r="C6226" i="6"/>
  <c r="B6226" i="6"/>
  <c r="V6225" i="6"/>
  <c r="T6225" i="6"/>
  <c r="O6225" i="6"/>
  <c r="N6225" i="6"/>
  <c r="M6225" i="6"/>
  <c r="E6225" i="6"/>
  <c r="F6225" i="6" s="1"/>
  <c r="D6225" i="6"/>
  <c r="C6225" i="6"/>
  <c r="B6225" i="6"/>
  <c r="V6224" i="6"/>
  <c r="T6224" i="6"/>
  <c r="O6224" i="6"/>
  <c r="N6224" i="6"/>
  <c r="M6224" i="6"/>
  <c r="P6224" i="6" s="1"/>
  <c r="U6224" i="6" s="1"/>
  <c r="E6224" i="6"/>
  <c r="F6224" i="6" s="1"/>
  <c r="D6224" i="6"/>
  <c r="C6224" i="6"/>
  <c r="B6224" i="6"/>
  <c r="V6223" i="6"/>
  <c r="T6223" i="6"/>
  <c r="O6223" i="6"/>
  <c r="N6223" i="6"/>
  <c r="M6223" i="6"/>
  <c r="E6223" i="6"/>
  <c r="F6223" i="6" s="1"/>
  <c r="D6223" i="6"/>
  <c r="C6223" i="6"/>
  <c r="B6223" i="6"/>
  <c r="V6222" i="6"/>
  <c r="T6222" i="6"/>
  <c r="O6222" i="6"/>
  <c r="N6222" i="6"/>
  <c r="M6222" i="6"/>
  <c r="P6222" i="6" s="1"/>
  <c r="U6222" i="6" s="1"/>
  <c r="E6222" i="6"/>
  <c r="F6222" i="6" s="1"/>
  <c r="D6222" i="6"/>
  <c r="C6222" i="6"/>
  <c r="B6222" i="6"/>
  <c r="V6221" i="6"/>
  <c r="T6221" i="6"/>
  <c r="O6221" i="6"/>
  <c r="N6221" i="6"/>
  <c r="M6221" i="6"/>
  <c r="E6221" i="6"/>
  <c r="F6221" i="6" s="1"/>
  <c r="D6221" i="6"/>
  <c r="C6221" i="6"/>
  <c r="B6221" i="6"/>
  <c r="V6220" i="6"/>
  <c r="T6220" i="6"/>
  <c r="O6220" i="6"/>
  <c r="N6220" i="6"/>
  <c r="M6220" i="6"/>
  <c r="P6220" i="6" s="1"/>
  <c r="U6220" i="6" s="1"/>
  <c r="E6220" i="6"/>
  <c r="F6220" i="6" s="1"/>
  <c r="D6220" i="6"/>
  <c r="C6220" i="6"/>
  <c r="B6220" i="6"/>
  <c r="V6219" i="6"/>
  <c r="T6219" i="6"/>
  <c r="O6219" i="6"/>
  <c r="N6219" i="6"/>
  <c r="M6219" i="6"/>
  <c r="E6219" i="6"/>
  <c r="F6219" i="6" s="1"/>
  <c r="D6219" i="6"/>
  <c r="C6219" i="6"/>
  <c r="B6219" i="6"/>
  <c r="V6218" i="6"/>
  <c r="T6218" i="6"/>
  <c r="O6218" i="6"/>
  <c r="N6218" i="6"/>
  <c r="M6218" i="6"/>
  <c r="P6218" i="6" s="1"/>
  <c r="U6218" i="6" s="1"/>
  <c r="E6218" i="6"/>
  <c r="F6218" i="6" s="1"/>
  <c r="D6218" i="6"/>
  <c r="C6218" i="6"/>
  <c r="B6218" i="6"/>
  <c r="V6217" i="6"/>
  <c r="T6217" i="6"/>
  <c r="O6217" i="6"/>
  <c r="N6217" i="6"/>
  <c r="M6217" i="6"/>
  <c r="E6217" i="6"/>
  <c r="F6217" i="6" s="1"/>
  <c r="D6217" i="6"/>
  <c r="C6217" i="6"/>
  <c r="B6217" i="6"/>
  <c r="V6216" i="6"/>
  <c r="T6216" i="6"/>
  <c r="O6216" i="6"/>
  <c r="N6216" i="6"/>
  <c r="M6216" i="6"/>
  <c r="P6216" i="6" s="1"/>
  <c r="U6216" i="6" s="1"/>
  <c r="E6216" i="6"/>
  <c r="F6216" i="6" s="1"/>
  <c r="D6216" i="6"/>
  <c r="C6216" i="6"/>
  <c r="B6216" i="6"/>
  <c r="V6215" i="6"/>
  <c r="T6215" i="6"/>
  <c r="O6215" i="6"/>
  <c r="N6215" i="6"/>
  <c r="M6215" i="6"/>
  <c r="E6215" i="6"/>
  <c r="F6215" i="6" s="1"/>
  <c r="D6215" i="6"/>
  <c r="C6215" i="6"/>
  <c r="B6215" i="6"/>
  <c r="V6214" i="6"/>
  <c r="T6214" i="6"/>
  <c r="O6214" i="6"/>
  <c r="N6214" i="6"/>
  <c r="M6214" i="6"/>
  <c r="P6214" i="6" s="1"/>
  <c r="U6214" i="6" s="1"/>
  <c r="E6214" i="6"/>
  <c r="F6214" i="6" s="1"/>
  <c r="D6214" i="6"/>
  <c r="C6214" i="6"/>
  <c r="B6214" i="6"/>
  <c r="V6213" i="6"/>
  <c r="T6213" i="6"/>
  <c r="O6213" i="6"/>
  <c r="N6213" i="6"/>
  <c r="M6213" i="6"/>
  <c r="E6213" i="6"/>
  <c r="F6213" i="6" s="1"/>
  <c r="D6213" i="6"/>
  <c r="C6213" i="6"/>
  <c r="B6213" i="6"/>
  <c r="V6212" i="6"/>
  <c r="T6212" i="6"/>
  <c r="O6212" i="6"/>
  <c r="N6212" i="6"/>
  <c r="M6212" i="6"/>
  <c r="P6212" i="6" s="1"/>
  <c r="U6212" i="6" s="1"/>
  <c r="E6212" i="6"/>
  <c r="F6212" i="6" s="1"/>
  <c r="D6212" i="6"/>
  <c r="C6212" i="6"/>
  <c r="B6212" i="6"/>
  <c r="V6211" i="6"/>
  <c r="T6211" i="6"/>
  <c r="O6211" i="6"/>
  <c r="N6211" i="6"/>
  <c r="M6211" i="6"/>
  <c r="E6211" i="6"/>
  <c r="F6211" i="6" s="1"/>
  <c r="D6211" i="6"/>
  <c r="C6211" i="6"/>
  <c r="B6211" i="6"/>
  <c r="V6210" i="6"/>
  <c r="T6210" i="6"/>
  <c r="O6210" i="6"/>
  <c r="N6210" i="6"/>
  <c r="M6210" i="6"/>
  <c r="P6210" i="6" s="1"/>
  <c r="U6210" i="6" s="1"/>
  <c r="E6210" i="6"/>
  <c r="F6210" i="6" s="1"/>
  <c r="D6210" i="6"/>
  <c r="C6210" i="6"/>
  <c r="B6210" i="6"/>
  <c r="V6209" i="6"/>
  <c r="T6209" i="6"/>
  <c r="O6209" i="6"/>
  <c r="N6209" i="6"/>
  <c r="M6209" i="6"/>
  <c r="E6209" i="6"/>
  <c r="F6209" i="6" s="1"/>
  <c r="D6209" i="6"/>
  <c r="C6209" i="6"/>
  <c r="B6209" i="6"/>
  <c r="V6208" i="6"/>
  <c r="T6208" i="6"/>
  <c r="O6208" i="6"/>
  <c r="N6208" i="6"/>
  <c r="M6208" i="6"/>
  <c r="P6208" i="6" s="1"/>
  <c r="U6208" i="6" s="1"/>
  <c r="E6208" i="6"/>
  <c r="F6208" i="6" s="1"/>
  <c r="D6208" i="6"/>
  <c r="C6208" i="6"/>
  <c r="B6208" i="6"/>
  <c r="V6207" i="6"/>
  <c r="T6207" i="6"/>
  <c r="O6207" i="6"/>
  <c r="N6207" i="6"/>
  <c r="M6207" i="6"/>
  <c r="E6207" i="6"/>
  <c r="F6207" i="6" s="1"/>
  <c r="D6207" i="6"/>
  <c r="C6207" i="6"/>
  <c r="B6207" i="6"/>
  <c r="V6206" i="6"/>
  <c r="T6206" i="6"/>
  <c r="O6206" i="6"/>
  <c r="N6206" i="6"/>
  <c r="M6206" i="6"/>
  <c r="P6206" i="6" s="1"/>
  <c r="U6206" i="6" s="1"/>
  <c r="E6206" i="6"/>
  <c r="F6206" i="6" s="1"/>
  <c r="D6206" i="6"/>
  <c r="C6206" i="6"/>
  <c r="B6206" i="6"/>
  <c r="V6205" i="6"/>
  <c r="T6205" i="6"/>
  <c r="O6205" i="6"/>
  <c r="N6205" i="6"/>
  <c r="M6205" i="6"/>
  <c r="E6205" i="6"/>
  <c r="F6205" i="6" s="1"/>
  <c r="D6205" i="6"/>
  <c r="C6205" i="6"/>
  <c r="B6205" i="6"/>
  <c r="V6204" i="6"/>
  <c r="T6204" i="6"/>
  <c r="O6204" i="6"/>
  <c r="N6204" i="6"/>
  <c r="M6204" i="6"/>
  <c r="P6204" i="6" s="1"/>
  <c r="U6204" i="6" s="1"/>
  <c r="E6204" i="6"/>
  <c r="F6204" i="6" s="1"/>
  <c r="D6204" i="6"/>
  <c r="C6204" i="6"/>
  <c r="B6204" i="6"/>
  <c r="V6203" i="6"/>
  <c r="T6203" i="6"/>
  <c r="O6203" i="6"/>
  <c r="N6203" i="6"/>
  <c r="M6203" i="6"/>
  <c r="E6203" i="6"/>
  <c r="F6203" i="6" s="1"/>
  <c r="D6203" i="6"/>
  <c r="C6203" i="6"/>
  <c r="B6203" i="6"/>
  <c r="V6202" i="6"/>
  <c r="T6202" i="6"/>
  <c r="O6202" i="6"/>
  <c r="N6202" i="6"/>
  <c r="M6202" i="6"/>
  <c r="P6202" i="6" s="1"/>
  <c r="U6202" i="6" s="1"/>
  <c r="E6202" i="6"/>
  <c r="F6202" i="6" s="1"/>
  <c r="D6202" i="6"/>
  <c r="C6202" i="6"/>
  <c r="B6202" i="6"/>
  <c r="V6201" i="6"/>
  <c r="T6201" i="6"/>
  <c r="O6201" i="6"/>
  <c r="N6201" i="6"/>
  <c r="M6201" i="6"/>
  <c r="E6201" i="6"/>
  <c r="F6201" i="6" s="1"/>
  <c r="D6201" i="6"/>
  <c r="C6201" i="6"/>
  <c r="B6201" i="6"/>
  <c r="V6200" i="6"/>
  <c r="T6200" i="6"/>
  <c r="O6200" i="6"/>
  <c r="N6200" i="6"/>
  <c r="M6200" i="6"/>
  <c r="P6200" i="6" s="1"/>
  <c r="U6200" i="6" s="1"/>
  <c r="E6200" i="6"/>
  <c r="F6200" i="6" s="1"/>
  <c r="D6200" i="6"/>
  <c r="C6200" i="6"/>
  <c r="B6200" i="6"/>
  <c r="V6199" i="6"/>
  <c r="T6199" i="6"/>
  <c r="O6199" i="6"/>
  <c r="N6199" i="6"/>
  <c r="M6199" i="6"/>
  <c r="E6199" i="6"/>
  <c r="F6199" i="6" s="1"/>
  <c r="D6199" i="6"/>
  <c r="C6199" i="6"/>
  <c r="B6199" i="6"/>
  <c r="V6198" i="6"/>
  <c r="T6198" i="6"/>
  <c r="O6198" i="6"/>
  <c r="N6198" i="6"/>
  <c r="M6198" i="6"/>
  <c r="P6198" i="6" s="1"/>
  <c r="U6198" i="6" s="1"/>
  <c r="E6198" i="6"/>
  <c r="F6198" i="6" s="1"/>
  <c r="D6198" i="6"/>
  <c r="C6198" i="6"/>
  <c r="B6198" i="6"/>
  <c r="V6197" i="6"/>
  <c r="T6197" i="6"/>
  <c r="O6197" i="6"/>
  <c r="N6197" i="6"/>
  <c r="M6197" i="6"/>
  <c r="E6197" i="6"/>
  <c r="F6197" i="6" s="1"/>
  <c r="D6197" i="6"/>
  <c r="C6197" i="6"/>
  <c r="B6197" i="6"/>
  <c r="V6196" i="6"/>
  <c r="T6196" i="6"/>
  <c r="O6196" i="6"/>
  <c r="N6196" i="6"/>
  <c r="M6196" i="6"/>
  <c r="P6196" i="6" s="1"/>
  <c r="U6196" i="6" s="1"/>
  <c r="E6196" i="6"/>
  <c r="F6196" i="6" s="1"/>
  <c r="D6196" i="6"/>
  <c r="C6196" i="6"/>
  <c r="B6196" i="6"/>
  <c r="V6195" i="6"/>
  <c r="T6195" i="6"/>
  <c r="O6195" i="6"/>
  <c r="N6195" i="6"/>
  <c r="M6195" i="6"/>
  <c r="E6195" i="6"/>
  <c r="F6195" i="6" s="1"/>
  <c r="D6195" i="6"/>
  <c r="C6195" i="6"/>
  <c r="B6195" i="6"/>
  <c r="V6194" i="6"/>
  <c r="T6194" i="6"/>
  <c r="O6194" i="6"/>
  <c r="N6194" i="6"/>
  <c r="M6194" i="6"/>
  <c r="P6194" i="6" s="1"/>
  <c r="U6194" i="6" s="1"/>
  <c r="E6194" i="6"/>
  <c r="F6194" i="6" s="1"/>
  <c r="D6194" i="6"/>
  <c r="C6194" i="6"/>
  <c r="B6194" i="6"/>
  <c r="V6193" i="6"/>
  <c r="T6193" i="6"/>
  <c r="O6193" i="6"/>
  <c r="N6193" i="6"/>
  <c r="M6193" i="6"/>
  <c r="E6193" i="6"/>
  <c r="F6193" i="6" s="1"/>
  <c r="D6193" i="6"/>
  <c r="C6193" i="6"/>
  <c r="B6193" i="6"/>
  <c r="V6192" i="6"/>
  <c r="T6192" i="6"/>
  <c r="O6192" i="6"/>
  <c r="N6192" i="6"/>
  <c r="M6192" i="6"/>
  <c r="P6192" i="6" s="1"/>
  <c r="U6192" i="6" s="1"/>
  <c r="E6192" i="6"/>
  <c r="F6192" i="6" s="1"/>
  <c r="D6192" i="6"/>
  <c r="C6192" i="6"/>
  <c r="B6192" i="6"/>
  <c r="V6191" i="6"/>
  <c r="T6191" i="6"/>
  <c r="O6191" i="6"/>
  <c r="N6191" i="6"/>
  <c r="M6191" i="6"/>
  <c r="E6191" i="6"/>
  <c r="F6191" i="6" s="1"/>
  <c r="D6191" i="6"/>
  <c r="C6191" i="6"/>
  <c r="B6191" i="6"/>
  <c r="V6190" i="6"/>
  <c r="T6190" i="6"/>
  <c r="O6190" i="6"/>
  <c r="N6190" i="6"/>
  <c r="M6190" i="6"/>
  <c r="P6190" i="6" s="1"/>
  <c r="U6190" i="6" s="1"/>
  <c r="E6190" i="6"/>
  <c r="F6190" i="6" s="1"/>
  <c r="D6190" i="6"/>
  <c r="C6190" i="6"/>
  <c r="B6190" i="6"/>
  <c r="V6189" i="6"/>
  <c r="T6189" i="6"/>
  <c r="O6189" i="6"/>
  <c r="N6189" i="6"/>
  <c r="M6189" i="6"/>
  <c r="P6189" i="6" s="1"/>
  <c r="U6189" i="6" s="1"/>
  <c r="E6189" i="6"/>
  <c r="F6189" i="6" s="1"/>
  <c r="D6189" i="6"/>
  <c r="C6189" i="6"/>
  <c r="B6189" i="6"/>
  <c r="V6188" i="6"/>
  <c r="T6188" i="6"/>
  <c r="O6188" i="6"/>
  <c r="P6188" i="6" s="1"/>
  <c r="U6188" i="6" s="1"/>
  <c r="N6188" i="6"/>
  <c r="M6188" i="6"/>
  <c r="E6188" i="6"/>
  <c r="F6188" i="6" s="1"/>
  <c r="D6188" i="6"/>
  <c r="C6188" i="6"/>
  <c r="B6188" i="6"/>
  <c r="V6187" i="6"/>
  <c r="T6187" i="6"/>
  <c r="O6187" i="6"/>
  <c r="N6187" i="6"/>
  <c r="M6187" i="6"/>
  <c r="P6187" i="6" s="1"/>
  <c r="U6187" i="6" s="1"/>
  <c r="E6187" i="6"/>
  <c r="F6187" i="6" s="1"/>
  <c r="D6187" i="6"/>
  <c r="C6187" i="6"/>
  <c r="B6187" i="6"/>
  <c r="V6186" i="6"/>
  <c r="T6186" i="6"/>
  <c r="O6186" i="6"/>
  <c r="N6186" i="6"/>
  <c r="M6186" i="6"/>
  <c r="P6186" i="6" s="1"/>
  <c r="U6186" i="6" s="1"/>
  <c r="E6186" i="6"/>
  <c r="F6186" i="6" s="1"/>
  <c r="D6186" i="6"/>
  <c r="C6186" i="6"/>
  <c r="B6186" i="6"/>
  <c r="V6185" i="6"/>
  <c r="T6185" i="6"/>
  <c r="O6185" i="6"/>
  <c r="P6185" i="6" s="1"/>
  <c r="U6185" i="6" s="1"/>
  <c r="N6185" i="6"/>
  <c r="M6185" i="6"/>
  <c r="E6185" i="6"/>
  <c r="F6185" i="6" s="1"/>
  <c r="D6185" i="6"/>
  <c r="C6185" i="6"/>
  <c r="B6185" i="6"/>
  <c r="V6184" i="6"/>
  <c r="T6184" i="6"/>
  <c r="O6184" i="6"/>
  <c r="N6184" i="6"/>
  <c r="M6184" i="6"/>
  <c r="P6184" i="6" s="1"/>
  <c r="U6184" i="6" s="1"/>
  <c r="E6184" i="6"/>
  <c r="F6184" i="6" s="1"/>
  <c r="D6184" i="6"/>
  <c r="C6184" i="6"/>
  <c r="B6184" i="6"/>
  <c r="V6183" i="6"/>
  <c r="T6183" i="6"/>
  <c r="O6183" i="6"/>
  <c r="N6183" i="6"/>
  <c r="M6183" i="6"/>
  <c r="P6183" i="6" s="1"/>
  <c r="U6183" i="6" s="1"/>
  <c r="E6183" i="6"/>
  <c r="F6183" i="6" s="1"/>
  <c r="D6183" i="6"/>
  <c r="C6183" i="6"/>
  <c r="B6183" i="6"/>
  <c r="V6182" i="6"/>
  <c r="T6182" i="6"/>
  <c r="O6182" i="6"/>
  <c r="P6182" i="6" s="1"/>
  <c r="U6182" i="6" s="1"/>
  <c r="N6182" i="6"/>
  <c r="M6182" i="6"/>
  <c r="E6182" i="6"/>
  <c r="F6182" i="6" s="1"/>
  <c r="D6182" i="6"/>
  <c r="C6182" i="6"/>
  <c r="B6182" i="6"/>
  <c r="V6181" i="6"/>
  <c r="T6181" i="6"/>
  <c r="O6181" i="6"/>
  <c r="N6181" i="6"/>
  <c r="M6181" i="6"/>
  <c r="P6181" i="6" s="1"/>
  <c r="U6181" i="6" s="1"/>
  <c r="E6181" i="6"/>
  <c r="F6181" i="6" s="1"/>
  <c r="D6181" i="6"/>
  <c r="C6181" i="6"/>
  <c r="B6181" i="6"/>
  <c r="V6180" i="6"/>
  <c r="T6180" i="6"/>
  <c r="O6180" i="6"/>
  <c r="N6180" i="6"/>
  <c r="M6180" i="6"/>
  <c r="P6180" i="6" s="1"/>
  <c r="U6180" i="6" s="1"/>
  <c r="E6180" i="6"/>
  <c r="F6180" i="6" s="1"/>
  <c r="D6180" i="6"/>
  <c r="C6180" i="6"/>
  <c r="B6180" i="6"/>
  <c r="V6179" i="6"/>
  <c r="T6179" i="6"/>
  <c r="O6179" i="6"/>
  <c r="P6179" i="6" s="1"/>
  <c r="U6179" i="6" s="1"/>
  <c r="N6179" i="6"/>
  <c r="M6179" i="6"/>
  <c r="E6179" i="6"/>
  <c r="F6179" i="6" s="1"/>
  <c r="D6179" i="6"/>
  <c r="C6179" i="6"/>
  <c r="B6179" i="6"/>
  <c r="V6178" i="6"/>
  <c r="T6178" i="6"/>
  <c r="O6178" i="6"/>
  <c r="N6178" i="6"/>
  <c r="M6178" i="6"/>
  <c r="P6178" i="6" s="1"/>
  <c r="U6178" i="6" s="1"/>
  <c r="E6178" i="6"/>
  <c r="F6178" i="6" s="1"/>
  <c r="D6178" i="6"/>
  <c r="C6178" i="6"/>
  <c r="B6178" i="6"/>
  <c r="V6177" i="6"/>
  <c r="T6177" i="6"/>
  <c r="O6177" i="6"/>
  <c r="N6177" i="6"/>
  <c r="M6177" i="6"/>
  <c r="P6177" i="6" s="1"/>
  <c r="U6177" i="6" s="1"/>
  <c r="E6177" i="6"/>
  <c r="F6177" i="6" s="1"/>
  <c r="D6177" i="6"/>
  <c r="C6177" i="6"/>
  <c r="B6177" i="6"/>
  <c r="V6176" i="6"/>
  <c r="T6176" i="6"/>
  <c r="O6176" i="6"/>
  <c r="N6176" i="6"/>
  <c r="M6176" i="6"/>
  <c r="P6176" i="6" s="1"/>
  <c r="U6176" i="6" s="1"/>
  <c r="E6176" i="6"/>
  <c r="F6176" i="6" s="1"/>
  <c r="D6176" i="6"/>
  <c r="C6176" i="6"/>
  <c r="B6176" i="6"/>
  <c r="V6175" i="6"/>
  <c r="T6175" i="6"/>
  <c r="O6175" i="6"/>
  <c r="N6175" i="6"/>
  <c r="M6175" i="6"/>
  <c r="P6175" i="6" s="1"/>
  <c r="U6175" i="6" s="1"/>
  <c r="E6175" i="6"/>
  <c r="F6175" i="6" s="1"/>
  <c r="D6175" i="6"/>
  <c r="C6175" i="6"/>
  <c r="B6175" i="6"/>
  <c r="V6174" i="6"/>
  <c r="T6174" i="6"/>
  <c r="O6174" i="6"/>
  <c r="N6174" i="6"/>
  <c r="M6174" i="6"/>
  <c r="P6174" i="6" s="1"/>
  <c r="U6174" i="6" s="1"/>
  <c r="E6174" i="6"/>
  <c r="F6174" i="6" s="1"/>
  <c r="D6174" i="6"/>
  <c r="C6174" i="6"/>
  <c r="B6174" i="6"/>
  <c r="V6173" i="6"/>
  <c r="T6173" i="6"/>
  <c r="O6173" i="6"/>
  <c r="N6173" i="6"/>
  <c r="M6173" i="6"/>
  <c r="P6173" i="6" s="1"/>
  <c r="U6173" i="6" s="1"/>
  <c r="E6173" i="6"/>
  <c r="F6173" i="6" s="1"/>
  <c r="D6173" i="6"/>
  <c r="C6173" i="6"/>
  <c r="B6173" i="6"/>
  <c r="V6172" i="6"/>
  <c r="T6172" i="6"/>
  <c r="O6172" i="6"/>
  <c r="N6172" i="6"/>
  <c r="M6172" i="6"/>
  <c r="P6172" i="6" s="1"/>
  <c r="U6172" i="6" s="1"/>
  <c r="E6172" i="6"/>
  <c r="F6172" i="6" s="1"/>
  <c r="D6172" i="6"/>
  <c r="C6172" i="6"/>
  <c r="B6172" i="6"/>
  <c r="V6171" i="6"/>
  <c r="T6171" i="6"/>
  <c r="O6171" i="6"/>
  <c r="N6171" i="6"/>
  <c r="M6171" i="6"/>
  <c r="P6171" i="6" s="1"/>
  <c r="U6171" i="6" s="1"/>
  <c r="E6171" i="6"/>
  <c r="F6171" i="6" s="1"/>
  <c r="D6171" i="6"/>
  <c r="C6171" i="6"/>
  <c r="B6171" i="6"/>
  <c r="V6170" i="6"/>
  <c r="T6170" i="6"/>
  <c r="O6170" i="6"/>
  <c r="N6170" i="6"/>
  <c r="M6170" i="6"/>
  <c r="P6170" i="6" s="1"/>
  <c r="U6170" i="6" s="1"/>
  <c r="E6170" i="6"/>
  <c r="F6170" i="6" s="1"/>
  <c r="D6170" i="6"/>
  <c r="C6170" i="6"/>
  <c r="B6170" i="6"/>
  <c r="V6169" i="6"/>
  <c r="T6169" i="6"/>
  <c r="O6169" i="6"/>
  <c r="N6169" i="6"/>
  <c r="M6169" i="6"/>
  <c r="P6169" i="6" s="1"/>
  <c r="U6169" i="6" s="1"/>
  <c r="E6169" i="6"/>
  <c r="F6169" i="6" s="1"/>
  <c r="D6169" i="6"/>
  <c r="C6169" i="6"/>
  <c r="B6169" i="6"/>
  <c r="V6168" i="6"/>
  <c r="T6168" i="6"/>
  <c r="O6168" i="6"/>
  <c r="N6168" i="6"/>
  <c r="M6168" i="6"/>
  <c r="P6168" i="6" s="1"/>
  <c r="U6168" i="6" s="1"/>
  <c r="E6168" i="6"/>
  <c r="F6168" i="6" s="1"/>
  <c r="D6168" i="6"/>
  <c r="C6168" i="6"/>
  <c r="B6168" i="6"/>
  <c r="V6167" i="6"/>
  <c r="T6167" i="6"/>
  <c r="O6167" i="6"/>
  <c r="N6167" i="6"/>
  <c r="M6167" i="6"/>
  <c r="E6167" i="6"/>
  <c r="F6167" i="6" s="1"/>
  <c r="D6167" i="6"/>
  <c r="C6167" i="6"/>
  <c r="B6167" i="6"/>
  <c r="V6166" i="6"/>
  <c r="T6166" i="6"/>
  <c r="O6166" i="6"/>
  <c r="N6166" i="6"/>
  <c r="M6166" i="6"/>
  <c r="P6166" i="6" s="1"/>
  <c r="U6166" i="6" s="1"/>
  <c r="E6166" i="6"/>
  <c r="F6166" i="6" s="1"/>
  <c r="D6166" i="6"/>
  <c r="C6166" i="6"/>
  <c r="B6166" i="6"/>
  <c r="V6165" i="6"/>
  <c r="T6165" i="6"/>
  <c r="O6165" i="6"/>
  <c r="N6165" i="6"/>
  <c r="M6165" i="6"/>
  <c r="P6165" i="6" s="1"/>
  <c r="U6165" i="6" s="1"/>
  <c r="E6165" i="6"/>
  <c r="F6165" i="6" s="1"/>
  <c r="D6165" i="6"/>
  <c r="C6165" i="6"/>
  <c r="B6165" i="6"/>
  <c r="V6164" i="6"/>
  <c r="T6164" i="6"/>
  <c r="O6164" i="6"/>
  <c r="N6164" i="6"/>
  <c r="M6164" i="6"/>
  <c r="P6164" i="6" s="1"/>
  <c r="U6164" i="6" s="1"/>
  <c r="E6164" i="6"/>
  <c r="F6164" i="6" s="1"/>
  <c r="D6164" i="6"/>
  <c r="C6164" i="6"/>
  <c r="B6164" i="6"/>
  <c r="V6163" i="6"/>
  <c r="T6163" i="6"/>
  <c r="O6163" i="6"/>
  <c r="N6163" i="6"/>
  <c r="M6163" i="6"/>
  <c r="P6163" i="6" s="1"/>
  <c r="U6163" i="6" s="1"/>
  <c r="E6163" i="6"/>
  <c r="F6163" i="6" s="1"/>
  <c r="D6163" i="6"/>
  <c r="C6163" i="6"/>
  <c r="B6163" i="6"/>
  <c r="V6162" i="6"/>
  <c r="T6162" i="6"/>
  <c r="O6162" i="6"/>
  <c r="N6162" i="6"/>
  <c r="M6162" i="6"/>
  <c r="P6162" i="6" s="1"/>
  <c r="U6162" i="6" s="1"/>
  <c r="E6162" i="6"/>
  <c r="F6162" i="6" s="1"/>
  <c r="D6162" i="6"/>
  <c r="C6162" i="6"/>
  <c r="B6162" i="6"/>
  <c r="V6161" i="6"/>
  <c r="T6161" i="6"/>
  <c r="O6161" i="6"/>
  <c r="N6161" i="6"/>
  <c r="M6161" i="6"/>
  <c r="E6161" i="6"/>
  <c r="F6161" i="6" s="1"/>
  <c r="D6161" i="6"/>
  <c r="C6161" i="6"/>
  <c r="B6161" i="6"/>
  <c r="V6160" i="6"/>
  <c r="T6160" i="6"/>
  <c r="O6160" i="6"/>
  <c r="N6160" i="6"/>
  <c r="M6160" i="6"/>
  <c r="P6160" i="6" s="1"/>
  <c r="U6160" i="6" s="1"/>
  <c r="E6160" i="6"/>
  <c r="F6160" i="6" s="1"/>
  <c r="D6160" i="6"/>
  <c r="C6160" i="6"/>
  <c r="B6160" i="6"/>
  <c r="V6159" i="6"/>
  <c r="T6159" i="6"/>
  <c r="O6159" i="6"/>
  <c r="N6159" i="6"/>
  <c r="M6159" i="6"/>
  <c r="P6159" i="6" s="1"/>
  <c r="U6159" i="6" s="1"/>
  <c r="E6159" i="6"/>
  <c r="F6159" i="6" s="1"/>
  <c r="D6159" i="6"/>
  <c r="C6159" i="6"/>
  <c r="B6159" i="6"/>
  <c r="V6158" i="6"/>
  <c r="T6158" i="6"/>
  <c r="O6158" i="6"/>
  <c r="N6158" i="6"/>
  <c r="M6158" i="6"/>
  <c r="E6158" i="6"/>
  <c r="F6158" i="6" s="1"/>
  <c r="D6158" i="6"/>
  <c r="C6158" i="6"/>
  <c r="B6158" i="6"/>
  <c r="V6157" i="6"/>
  <c r="T6157" i="6"/>
  <c r="O6157" i="6"/>
  <c r="N6157" i="6"/>
  <c r="M6157" i="6"/>
  <c r="P6157" i="6" s="1"/>
  <c r="U6157" i="6" s="1"/>
  <c r="E6157" i="6"/>
  <c r="F6157" i="6" s="1"/>
  <c r="D6157" i="6"/>
  <c r="C6157" i="6"/>
  <c r="B6157" i="6"/>
  <c r="V6156" i="6"/>
  <c r="T6156" i="6"/>
  <c r="O6156" i="6"/>
  <c r="N6156" i="6"/>
  <c r="M6156" i="6"/>
  <c r="P6156" i="6" s="1"/>
  <c r="U6156" i="6" s="1"/>
  <c r="E6156" i="6"/>
  <c r="F6156" i="6" s="1"/>
  <c r="D6156" i="6"/>
  <c r="C6156" i="6"/>
  <c r="B6156" i="6"/>
  <c r="V6155" i="6"/>
  <c r="T6155" i="6"/>
  <c r="O6155" i="6"/>
  <c r="N6155" i="6"/>
  <c r="M6155" i="6"/>
  <c r="P6155" i="6" s="1"/>
  <c r="U6155" i="6" s="1"/>
  <c r="E6155" i="6"/>
  <c r="F6155" i="6" s="1"/>
  <c r="D6155" i="6"/>
  <c r="C6155" i="6"/>
  <c r="B6155" i="6"/>
  <c r="V6154" i="6"/>
  <c r="T6154" i="6"/>
  <c r="O6154" i="6"/>
  <c r="N6154" i="6"/>
  <c r="M6154" i="6"/>
  <c r="P6154" i="6" s="1"/>
  <c r="U6154" i="6" s="1"/>
  <c r="E6154" i="6"/>
  <c r="F6154" i="6" s="1"/>
  <c r="D6154" i="6"/>
  <c r="C6154" i="6"/>
  <c r="B6154" i="6"/>
  <c r="V6153" i="6"/>
  <c r="T6153" i="6"/>
  <c r="O6153" i="6"/>
  <c r="N6153" i="6"/>
  <c r="P6153" i="6" s="1"/>
  <c r="U6153" i="6" s="1"/>
  <c r="M6153" i="6"/>
  <c r="F6153" i="6"/>
  <c r="E6153" i="6"/>
  <c r="D6153" i="6"/>
  <c r="C6153" i="6"/>
  <c r="B6153" i="6"/>
  <c r="V6152" i="6"/>
  <c r="T6152" i="6"/>
  <c r="O6152" i="6"/>
  <c r="N6152" i="6"/>
  <c r="P6152" i="6" s="1"/>
  <c r="U6152" i="6" s="1"/>
  <c r="M6152" i="6"/>
  <c r="F6152" i="6"/>
  <c r="E6152" i="6"/>
  <c r="D6152" i="6"/>
  <c r="C6152" i="6"/>
  <c r="B6152" i="6"/>
  <c r="V6151" i="6"/>
  <c r="T6151" i="6"/>
  <c r="O6151" i="6"/>
  <c r="N6151" i="6"/>
  <c r="P6151" i="6" s="1"/>
  <c r="U6151" i="6" s="1"/>
  <c r="M6151" i="6"/>
  <c r="F6151" i="6"/>
  <c r="E6151" i="6"/>
  <c r="D6151" i="6"/>
  <c r="C6151" i="6"/>
  <c r="B6151" i="6"/>
  <c r="V6150" i="6"/>
  <c r="T6150" i="6"/>
  <c r="O6150" i="6"/>
  <c r="N6150" i="6"/>
  <c r="P6150" i="6" s="1"/>
  <c r="U6150" i="6" s="1"/>
  <c r="M6150" i="6"/>
  <c r="F6150" i="6"/>
  <c r="E6150" i="6"/>
  <c r="D6150" i="6"/>
  <c r="C6150" i="6"/>
  <c r="B6150" i="6"/>
  <c r="V6149" i="6"/>
  <c r="U6149" i="6"/>
  <c r="T6149" i="6"/>
  <c r="O6149" i="6"/>
  <c r="N6149" i="6"/>
  <c r="P6149" i="6" s="1"/>
  <c r="M6149" i="6"/>
  <c r="F6149" i="6"/>
  <c r="E6149" i="6"/>
  <c r="D6149" i="6"/>
  <c r="C6149" i="6"/>
  <c r="B6149" i="6"/>
  <c r="V6148" i="6"/>
  <c r="T6148" i="6"/>
  <c r="O6148" i="6"/>
  <c r="N6148" i="6"/>
  <c r="P6148" i="6" s="1"/>
  <c r="U6148" i="6" s="1"/>
  <c r="M6148" i="6"/>
  <c r="F6148" i="6"/>
  <c r="E6148" i="6"/>
  <c r="D6148" i="6"/>
  <c r="C6148" i="6"/>
  <c r="B6148" i="6"/>
  <c r="V6147" i="6"/>
  <c r="T6147" i="6"/>
  <c r="O6147" i="6"/>
  <c r="N6147" i="6"/>
  <c r="M6147" i="6"/>
  <c r="F6147" i="6"/>
  <c r="E6147" i="6"/>
  <c r="D6147" i="6"/>
  <c r="C6147" i="6"/>
  <c r="B6147" i="6"/>
  <c r="V6146" i="6"/>
  <c r="T6146" i="6"/>
  <c r="O6146" i="6"/>
  <c r="N6146" i="6"/>
  <c r="M6146" i="6"/>
  <c r="P6146" i="6" s="1"/>
  <c r="U6146" i="6" s="1"/>
  <c r="F6146" i="6"/>
  <c r="E6146" i="6"/>
  <c r="D6146" i="6"/>
  <c r="C6146" i="6"/>
  <c r="B6146" i="6"/>
  <c r="V6145" i="6"/>
  <c r="T6145" i="6"/>
  <c r="O6145" i="6"/>
  <c r="N6145" i="6"/>
  <c r="M6145" i="6"/>
  <c r="F6145" i="6"/>
  <c r="E6145" i="6"/>
  <c r="D6145" i="6"/>
  <c r="C6145" i="6"/>
  <c r="B6145" i="6"/>
  <c r="V6144" i="6"/>
  <c r="T6144" i="6"/>
  <c r="O6144" i="6"/>
  <c r="N6144" i="6"/>
  <c r="M6144" i="6"/>
  <c r="P6144" i="6" s="1"/>
  <c r="U6144" i="6" s="1"/>
  <c r="F6144" i="6"/>
  <c r="E6144" i="6"/>
  <c r="D6144" i="6"/>
  <c r="C6144" i="6"/>
  <c r="B6144" i="6"/>
  <c r="V6143" i="6"/>
  <c r="T6143" i="6"/>
  <c r="O6143" i="6"/>
  <c r="N6143" i="6"/>
  <c r="M6143" i="6"/>
  <c r="P6143" i="6" s="1"/>
  <c r="U6143" i="6" s="1"/>
  <c r="F6143" i="6"/>
  <c r="E6143" i="6"/>
  <c r="D6143" i="6"/>
  <c r="C6143" i="6"/>
  <c r="B6143" i="6"/>
  <c r="V6142" i="6"/>
  <c r="T6142" i="6"/>
  <c r="O6142" i="6"/>
  <c r="N6142" i="6"/>
  <c r="M6142" i="6"/>
  <c r="F6142" i="6"/>
  <c r="E6142" i="6"/>
  <c r="D6142" i="6"/>
  <c r="C6142" i="6"/>
  <c r="B6142" i="6"/>
  <c r="V6141" i="6"/>
  <c r="T6141" i="6"/>
  <c r="O6141" i="6"/>
  <c r="N6141" i="6"/>
  <c r="M6141" i="6"/>
  <c r="F6141" i="6"/>
  <c r="E6141" i="6"/>
  <c r="D6141" i="6"/>
  <c r="C6141" i="6"/>
  <c r="B6141" i="6"/>
  <c r="V6140" i="6"/>
  <c r="T6140" i="6"/>
  <c r="O6140" i="6"/>
  <c r="N6140" i="6"/>
  <c r="M6140" i="6"/>
  <c r="P6140" i="6" s="1"/>
  <c r="U6140" i="6" s="1"/>
  <c r="F6140" i="6"/>
  <c r="E6140" i="6"/>
  <c r="D6140" i="6"/>
  <c r="C6140" i="6"/>
  <c r="B6140" i="6"/>
  <c r="V6139" i="6"/>
  <c r="T6139" i="6"/>
  <c r="O6139" i="6"/>
  <c r="N6139" i="6"/>
  <c r="M6139" i="6"/>
  <c r="F6139" i="6"/>
  <c r="E6139" i="6"/>
  <c r="D6139" i="6"/>
  <c r="C6139" i="6"/>
  <c r="B6139" i="6"/>
  <c r="V6138" i="6"/>
  <c r="T6138" i="6"/>
  <c r="O6138" i="6"/>
  <c r="N6138" i="6"/>
  <c r="M6138" i="6"/>
  <c r="P6138" i="6" s="1"/>
  <c r="U6138" i="6" s="1"/>
  <c r="F6138" i="6"/>
  <c r="E6138" i="6"/>
  <c r="D6138" i="6"/>
  <c r="C6138" i="6"/>
  <c r="B6138" i="6"/>
  <c r="V6137" i="6"/>
  <c r="T6137" i="6"/>
  <c r="O6137" i="6"/>
  <c r="N6137" i="6"/>
  <c r="M6137" i="6"/>
  <c r="P6137" i="6" s="1"/>
  <c r="U6137" i="6" s="1"/>
  <c r="F6137" i="6"/>
  <c r="E6137" i="6"/>
  <c r="D6137" i="6"/>
  <c r="C6137" i="6"/>
  <c r="B6137" i="6"/>
  <c r="V6136" i="6"/>
  <c r="T6136" i="6"/>
  <c r="O6136" i="6"/>
  <c r="N6136" i="6"/>
  <c r="M6136" i="6"/>
  <c r="F6136" i="6"/>
  <c r="E6136" i="6"/>
  <c r="D6136" i="6"/>
  <c r="C6136" i="6"/>
  <c r="B6136" i="6"/>
  <c r="V6135" i="6"/>
  <c r="T6135" i="6"/>
  <c r="O6135" i="6"/>
  <c r="N6135" i="6"/>
  <c r="M6135" i="6"/>
  <c r="P6135" i="6" s="1"/>
  <c r="U6135" i="6" s="1"/>
  <c r="F6135" i="6"/>
  <c r="E6135" i="6"/>
  <c r="D6135" i="6"/>
  <c r="C6135" i="6"/>
  <c r="B6135" i="6"/>
  <c r="V6134" i="6"/>
  <c r="T6134" i="6"/>
  <c r="O6134" i="6"/>
  <c r="N6134" i="6"/>
  <c r="M6134" i="6"/>
  <c r="P6134" i="6" s="1"/>
  <c r="U6134" i="6" s="1"/>
  <c r="F6134" i="6"/>
  <c r="E6134" i="6"/>
  <c r="D6134" i="6"/>
  <c r="C6134" i="6"/>
  <c r="B6134" i="6"/>
  <c r="V6133" i="6"/>
  <c r="T6133" i="6"/>
  <c r="O6133" i="6"/>
  <c r="N6133" i="6"/>
  <c r="M6133" i="6"/>
  <c r="P6133" i="6" s="1"/>
  <c r="U6133" i="6" s="1"/>
  <c r="E6133" i="6"/>
  <c r="F6133" i="6" s="1"/>
  <c r="D6133" i="6"/>
  <c r="C6133" i="6"/>
  <c r="B6133" i="6"/>
  <c r="V6132" i="6"/>
  <c r="T6132" i="6"/>
  <c r="P6132" i="6"/>
  <c r="U6132" i="6" s="1"/>
  <c r="O6132" i="6"/>
  <c r="N6132" i="6"/>
  <c r="M6132" i="6"/>
  <c r="F6132" i="6"/>
  <c r="E6132" i="6"/>
  <c r="D6132" i="6"/>
  <c r="C6132" i="6"/>
  <c r="B6132" i="6"/>
  <c r="V6131" i="6"/>
  <c r="T6131" i="6"/>
  <c r="O6131" i="6"/>
  <c r="P6131" i="6" s="1"/>
  <c r="U6131" i="6" s="1"/>
  <c r="N6131" i="6"/>
  <c r="M6131" i="6"/>
  <c r="E6131" i="6"/>
  <c r="F6131" i="6" s="1"/>
  <c r="D6131" i="6"/>
  <c r="C6131" i="6"/>
  <c r="B6131" i="6"/>
  <c r="V6130" i="6"/>
  <c r="T6130" i="6"/>
  <c r="O6130" i="6"/>
  <c r="P6130" i="6" s="1"/>
  <c r="U6130" i="6" s="1"/>
  <c r="N6130" i="6"/>
  <c r="M6130" i="6"/>
  <c r="F6130" i="6"/>
  <c r="E6130" i="6"/>
  <c r="D6130" i="6"/>
  <c r="C6130" i="6"/>
  <c r="B6130" i="6"/>
  <c r="V6129" i="6"/>
  <c r="T6129" i="6"/>
  <c r="O6129" i="6"/>
  <c r="N6129" i="6"/>
  <c r="M6129" i="6"/>
  <c r="P6129" i="6" s="1"/>
  <c r="U6129" i="6" s="1"/>
  <c r="E6129" i="6"/>
  <c r="F6129" i="6" s="1"/>
  <c r="D6129" i="6"/>
  <c r="C6129" i="6"/>
  <c r="B6129" i="6"/>
  <c r="V6128" i="6"/>
  <c r="T6128" i="6"/>
  <c r="O6128" i="6"/>
  <c r="N6128" i="6"/>
  <c r="M6128" i="6"/>
  <c r="F6128" i="6"/>
  <c r="E6128" i="6"/>
  <c r="D6128" i="6"/>
  <c r="C6128" i="6"/>
  <c r="B6128" i="6"/>
  <c r="V6127" i="6"/>
  <c r="T6127" i="6"/>
  <c r="O6127" i="6"/>
  <c r="N6127" i="6"/>
  <c r="M6127" i="6"/>
  <c r="P6127" i="6" s="1"/>
  <c r="U6127" i="6" s="1"/>
  <c r="F6127" i="6"/>
  <c r="E6127" i="6"/>
  <c r="D6127" i="6"/>
  <c r="C6127" i="6"/>
  <c r="B6127" i="6"/>
  <c r="V6126" i="6"/>
  <c r="T6126" i="6"/>
  <c r="P6126" i="6"/>
  <c r="U6126" i="6" s="1"/>
  <c r="O6126" i="6"/>
  <c r="N6126" i="6"/>
  <c r="M6126" i="6"/>
  <c r="E6126" i="6"/>
  <c r="F6126" i="6" s="1"/>
  <c r="D6126" i="6"/>
  <c r="C6126" i="6"/>
  <c r="B6126" i="6"/>
  <c r="V6125" i="6"/>
  <c r="T6125" i="6"/>
  <c r="O6125" i="6"/>
  <c r="P6125" i="6" s="1"/>
  <c r="U6125" i="6" s="1"/>
  <c r="N6125" i="6"/>
  <c r="M6125" i="6"/>
  <c r="E6125" i="6"/>
  <c r="F6125" i="6" s="1"/>
  <c r="D6125" i="6"/>
  <c r="C6125" i="6"/>
  <c r="B6125" i="6"/>
  <c r="V6124" i="6"/>
  <c r="T6124" i="6"/>
  <c r="O6124" i="6"/>
  <c r="N6124" i="6"/>
  <c r="P6124" i="6" s="1"/>
  <c r="U6124" i="6" s="1"/>
  <c r="M6124" i="6"/>
  <c r="E6124" i="6"/>
  <c r="F6124" i="6" s="1"/>
  <c r="D6124" i="6"/>
  <c r="C6124" i="6"/>
  <c r="B6124" i="6"/>
  <c r="V6123" i="6"/>
  <c r="T6123" i="6"/>
  <c r="O6123" i="6"/>
  <c r="N6123" i="6"/>
  <c r="M6123" i="6"/>
  <c r="P6123" i="6" s="1"/>
  <c r="U6123" i="6" s="1"/>
  <c r="E6123" i="6"/>
  <c r="F6123" i="6" s="1"/>
  <c r="D6123" i="6"/>
  <c r="C6123" i="6"/>
  <c r="B6123" i="6"/>
  <c r="V6122" i="6"/>
  <c r="T6122" i="6"/>
  <c r="O6122" i="6"/>
  <c r="N6122" i="6"/>
  <c r="M6122" i="6"/>
  <c r="P6122" i="6" s="1"/>
  <c r="U6122" i="6" s="1"/>
  <c r="F6122" i="6"/>
  <c r="E6122" i="6"/>
  <c r="D6122" i="6"/>
  <c r="C6122" i="6"/>
  <c r="B6122" i="6"/>
  <c r="V6121" i="6"/>
  <c r="T6121" i="6"/>
  <c r="O6121" i="6"/>
  <c r="N6121" i="6"/>
  <c r="M6121" i="6"/>
  <c r="E6121" i="6"/>
  <c r="F6121" i="6" s="1"/>
  <c r="D6121" i="6"/>
  <c r="C6121" i="6"/>
  <c r="B6121" i="6"/>
  <c r="V6120" i="6"/>
  <c r="T6120" i="6"/>
  <c r="O6120" i="6"/>
  <c r="N6120" i="6"/>
  <c r="M6120" i="6"/>
  <c r="P6120" i="6" s="1"/>
  <c r="U6120" i="6" s="1"/>
  <c r="E6120" i="6"/>
  <c r="F6120" i="6" s="1"/>
  <c r="D6120" i="6"/>
  <c r="C6120" i="6"/>
  <c r="B6120" i="6"/>
  <c r="V6287" i="6"/>
  <c r="T6287" i="6"/>
  <c r="O6287" i="6"/>
  <c r="N6287" i="6"/>
  <c r="M6287" i="6"/>
  <c r="E6287" i="6"/>
  <c r="F6287" i="6" s="1"/>
  <c r="D6287" i="6"/>
  <c r="C6287" i="6"/>
  <c r="B6287" i="6"/>
  <c r="V6286" i="6"/>
  <c r="T6286" i="6"/>
  <c r="P6286" i="6"/>
  <c r="U6286" i="6" s="1"/>
  <c r="O6286" i="6"/>
  <c r="N6286" i="6"/>
  <c r="M6286" i="6"/>
  <c r="E6286" i="6"/>
  <c r="F6286" i="6" s="1"/>
  <c r="D6286" i="6"/>
  <c r="C6286" i="6"/>
  <c r="B6286" i="6"/>
  <c r="V6285" i="6"/>
  <c r="T6285" i="6"/>
  <c r="O6285" i="6"/>
  <c r="N6285" i="6"/>
  <c r="M6285" i="6"/>
  <c r="P6285" i="6" s="1"/>
  <c r="U6285" i="6" s="1"/>
  <c r="E6285" i="6"/>
  <c r="F6285" i="6" s="1"/>
  <c r="D6285" i="6"/>
  <c r="C6285" i="6"/>
  <c r="B6285" i="6"/>
  <c r="V6284" i="6"/>
  <c r="T6284" i="6"/>
  <c r="O6284" i="6"/>
  <c r="N6284" i="6"/>
  <c r="P6284" i="6" s="1"/>
  <c r="U6284" i="6" s="1"/>
  <c r="M6284" i="6"/>
  <c r="E6284" i="6"/>
  <c r="F6284" i="6" s="1"/>
  <c r="D6284" i="6"/>
  <c r="C6284" i="6"/>
  <c r="B6284" i="6"/>
  <c r="V6283" i="6"/>
  <c r="T6283" i="6"/>
  <c r="P6283" i="6"/>
  <c r="U6283" i="6" s="1"/>
  <c r="O6283" i="6"/>
  <c r="N6283" i="6"/>
  <c r="M6283" i="6"/>
  <c r="E6283" i="6"/>
  <c r="F6283" i="6" s="1"/>
  <c r="D6283" i="6"/>
  <c r="C6283" i="6"/>
  <c r="B6283" i="6"/>
  <c r="V6282" i="6"/>
  <c r="T6282" i="6"/>
  <c r="O6282" i="6"/>
  <c r="N6282" i="6"/>
  <c r="M6282" i="6"/>
  <c r="P6282" i="6" s="1"/>
  <c r="U6282" i="6" s="1"/>
  <c r="E6282" i="6"/>
  <c r="F6282" i="6" s="1"/>
  <c r="D6282" i="6"/>
  <c r="C6282" i="6"/>
  <c r="B6282" i="6"/>
  <c r="V6281" i="6"/>
  <c r="T6281" i="6"/>
  <c r="O6281" i="6"/>
  <c r="N6281" i="6"/>
  <c r="P6281" i="6" s="1"/>
  <c r="U6281" i="6" s="1"/>
  <c r="M6281" i="6"/>
  <c r="E6281" i="6"/>
  <c r="F6281" i="6" s="1"/>
  <c r="D6281" i="6"/>
  <c r="C6281" i="6"/>
  <c r="B6281" i="6"/>
  <c r="V6280" i="6"/>
  <c r="T6280" i="6"/>
  <c r="O6280" i="6"/>
  <c r="P6280" i="6" s="1"/>
  <c r="U6280" i="6" s="1"/>
  <c r="N6280" i="6"/>
  <c r="M6280" i="6"/>
  <c r="E6280" i="6"/>
  <c r="F6280" i="6" s="1"/>
  <c r="D6280" i="6"/>
  <c r="C6280" i="6"/>
  <c r="B6280" i="6"/>
  <c r="V6279" i="6"/>
  <c r="T6279" i="6"/>
  <c r="O6279" i="6"/>
  <c r="N6279" i="6"/>
  <c r="M6279" i="6"/>
  <c r="P6279" i="6" s="1"/>
  <c r="U6279" i="6" s="1"/>
  <c r="E6279" i="6"/>
  <c r="F6279" i="6" s="1"/>
  <c r="D6279" i="6"/>
  <c r="C6279" i="6"/>
  <c r="B6279" i="6"/>
  <c r="V6278" i="6"/>
  <c r="T6278" i="6"/>
  <c r="O6278" i="6"/>
  <c r="N6278" i="6"/>
  <c r="P6278" i="6" s="1"/>
  <c r="U6278" i="6" s="1"/>
  <c r="M6278" i="6"/>
  <c r="E6278" i="6"/>
  <c r="F6278" i="6" s="1"/>
  <c r="D6278" i="6"/>
  <c r="C6278" i="6"/>
  <c r="B6278" i="6"/>
  <c r="V6277" i="6"/>
  <c r="T6277" i="6"/>
  <c r="O6277" i="6"/>
  <c r="P6277" i="6" s="1"/>
  <c r="U6277" i="6" s="1"/>
  <c r="N6277" i="6"/>
  <c r="M6277" i="6"/>
  <c r="E6277" i="6"/>
  <c r="F6277" i="6" s="1"/>
  <c r="D6277" i="6"/>
  <c r="C6277" i="6"/>
  <c r="B6277" i="6"/>
  <c r="V6276" i="6"/>
  <c r="T6276" i="6"/>
  <c r="O6276" i="6"/>
  <c r="N6276" i="6"/>
  <c r="M6276" i="6"/>
  <c r="P6276" i="6" s="1"/>
  <c r="U6276" i="6" s="1"/>
  <c r="E6276" i="6"/>
  <c r="F6276" i="6" s="1"/>
  <c r="D6276" i="6"/>
  <c r="C6276" i="6"/>
  <c r="B6276" i="6"/>
  <c r="V6275" i="6"/>
  <c r="T6275" i="6"/>
  <c r="O6275" i="6"/>
  <c r="N6275" i="6"/>
  <c r="P6275" i="6" s="1"/>
  <c r="U6275" i="6" s="1"/>
  <c r="M6275" i="6"/>
  <c r="E6275" i="6"/>
  <c r="F6275" i="6" s="1"/>
  <c r="D6275" i="6"/>
  <c r="C6275" i="6"/>
  <c r="B6275" i="6"/>
  <c r="V6274" i="6"/>
  <c r="T6274" i="6"/>
  <c r="O6274" i="6"/>
  <c r="N6274" i="6"/>
  <c r="M6274" i="6"/>
  <c r="P6274" i="6" s="1"/>
  <c r="U6274" i="6" s="1"/>
  <c r="E6274" i="6"/>
  <c r="F6274" i="6" s="1"/>
  <c r="D6274" i="6"/>
  <c r="C6274" i="6"/>
  <c r="B6274" i="6"/>
  <c r="V6273" i="6"/>
  <c r="T6273" i="6"/>
  <c r="O6273" i="6"/>
  <c r="N6273" i="6"/>
  <c r="M6273" i="6"/>
  <c r="P6273" i="6" s="1"/>
  <c r="U6273" i="6" s="1"/>
  <c r="E6273" i="6"/>
  <c r="F6273" i="6" s="1"/>
  <c r="D6273" i="6"/>
  <c r="C6273" i="6"/>
  <c r="B6273" i="6"/>
  <c r="V6272" i="6"/>
  <c r="T6272" i="6"/>
  <c r="O6272" i="6"/>
  <c r="N6272" i="6"/>
  <c r="P6272" i="6" s="1"/>
  <c r="U6272" i="6" s="1"/>
  <c r="M6272" i="6"/>
  <c r="E6272" i="6"/>
  <c r="F6272" i="6" s="1"/>
  <c r="D6272" i="6"/>
  <c r="C6272" i="6"/>
  <c r="B6272" i="6"/>
  <c r="V6271" i="6"/>
  <c r="T6271" i="6"/>
  <c r="O6271" i="6"/>
  <c r="N6271" i="6"/>
  <c r="M6271" i="6"/>
  <c r="P6271" i="6" s="1"/>
  <c r="U6271" i="6" s="1"/>
  <c r="E6271" i="6"/>
  <c r="F6271" i="6" s="1"/>
  <c r="D6271" i="6"/>
  <c r="C6271" i="6"/>
  <c r="B6271" i="6"/>
  <c r="V6270" i="6"/>
  <c r="T6270" i="6"/>
  <c r="O6270" i="6"/>
  <c r="N6270" i="6"/>
  <c r="M6270" i="6"/>
  <c r="P6270" i="6" s="1"/>
  <c r="U6270" i="6" s="1"/>
  <c r="E6270" i="6"/>
  <c r="F6270" i="6" s="1"/>
  <c r="D6270" i="6"/>
  <c r="C6270" i="6"/>
  <c r="B6270" i="6"/>
  <c r="V6269" i="6"/>
  <c r="T6269" i="6"/>
  <c r="O6269" i="6"/>
  <c r="N6269" i="6"/>
  <c r="P6269" i="6" s="1"/>
  <c r="U6269" i="6" s="1"/>
  <c r="M6269" i="6"/>
  <c r="E6269" i="6"/>
  <c r="F6269" i="6" s="1"/>
  <c r="D6269" i="6"/>
  <c r="C6269" i="6"/>
  <c r="B6269" i="6"/>
  <c r="V6268" i="6"/>
  <c r="T6268" i="6"/>
  <c r="O6268" i="6"/>
  <c r="N6268" i="6"/>
  <c r="M6268" i="6"/>
  <c r="P6268" i="6" s="1"/>
  <c r="U6268" i="6" s="1"/>
  <c r="E6268" i="6"/>
  <c r="F6268" i="6" s="1"/>
  <c r="D6268" i="6"/>
  <c r="C6268" i="6"/>
  <c r="B6268" i="6"/>
  <c r="V6267" i="6"/>
  <c r="T6267" i="6"/>
  <c r="O6267" i="6"/>
  <c r="N6267" i="6"/>
  <c r="M6267" i="6"/>
  <c r="P6267" i="6" s="1"/>
  <c r="U6267" i="6" s="1"/>
  <c r="E6267" i="6"/>
  <c r="F6267" i="6" s="1"/>
  <c r="D6267" i="6"/>
  <c r="C6267" i="6"/>
  <c r="B6267" i="6"/>
  <c r="V6266" i="6"/>
  <c r="T6266" i="6"/>
  <c r="O6266" i="6"/>
  <c r="N6266" i="6"/>
  <c r="P6266" i="6" s="1"/>
  <c r="U6266" i="6" s="1"/>
  <c r="M6266" i="6"/>
  <c r="E6266" i="6"/>
  <c r="F6266" i="6" s="1"/>
  <c r="D6266" i="6"/>
  <c r="C6266" i="6"/>
  <c r="B6266" i="6"/>
  <c r="V6265" i="6"/>
  <c r="T6265" i="6"/>
  <c r="O6265" i="6"/>
  <c r="N6265" i="6"/>
  <c r="M6265" i="6"/>
  <c r="P6265" i="6" s="1"/>
  <c r="U6265" i="6" s="1"/>
  <c r="E6265" i="6"/>
  <c r="F6265" i="6" s="1"/>
  <c r="D6265" i="6"/>
  <c r="C6265" i="6"/>
  <c r="B6265" i="6"/>
  <c r="V6264" i="6"/>
  <c r="T6264" i="6"/>
  <c r="O6264" i="6"/>
  <c r="N6264" i="6"/>
  <c r="M6264" i="6"/>
  <c r="P6264" i="6" s="1"/>
  <c r="U6264" i="6" s="1"/>
  <c r="E6264" i="6"/>
  <c r="F6264" i="6" s="1"/>
  <c r="D6264" i="6"/>
  <c r="C6264" i="6"/>
  <c r="B6264" i="6"/>
  <c r="V6263" i="6"/>
  <c r="T6263" i="6"/>
  <c r="O6263" i="6"/>
  <c r="N6263" i="6"/>
  <c r="P6263" i="6" s="1"/>
  <c r="U6263" i="6" s="1"/>
  <c r="M6263" i="6"/>
  <c r="E6263" i="6"/>
  <c r="F6263" i="6" s="1"/>
  <c r="D6263" i="6"/>
  <c r="C6263" i="6"/>
  <c r="B6263" i="6"/>
  <c r="V6262" i="6"/>
  <c r="T6262" i="6"/>
  <c r="O6262" i="6"/>
  <c r="N6262" i="6"/>
  <c r="M6262" i="6"/>
  <c r="P6262" i="6" s="1"/>
  <c r="U6262" i="6" s="1"/>
  <c r="E6262" i="6"/>
  <c r="F6262" i="6" s="1"/>
  <c r="D6262" i="6"/>
  <c r="C6262" i="6"/>
  <c r="B6262" i="6"/>
  <c r="V6261" i="6"/>
  <c r="T6261" i="6"/>
  <c r="O6261" i="6"/>
  <c r="N6261" i="6"/>
  <c r="M6261" i="6"/>
  <c r="P6261" i="6" s="1"/>
  <c r="U6261" i="6" s="1"/>
  <c r="E6261" i="6"/>
  <c r="F6261" i="6" s="1"/>
  <c r="D6261" i="6"/>
  <c r="C6261" i="6"/>
  <c r="B6261" i="6"/>
  <c r="V6260" i="6"/>
  <c r="T6260" i="6"/>
  <c r="O6260" i="6"/>
  <c r="N6260" i="6"/>
  <c r="P6260" i="6" s="1"/>
  <c r="U6260" i="6" s="1"/>
  <c r="M6260" i="6"/>
  <c r="E6260" i="6"/>
  <c r="F6260" i="6" s="1"/>
  <c r="D6260" i="6"/>
  <c r="C6260" i="6"/>
  <c r="B6260" i="6"/>
  <c r="V6259" i="6"/>
  <c r="T6259" i="6"/>
  <c r="O6259" i="6"/>
  <c r="N6259" i="6"/>
  <c r="M6259" i="6"/>
  <c r="P6259" i="6" s="1"/>
  <c r="U6259" i="6" s="1"/>
  <c r="E6259" i="6"/>
  <c r="F6259" i="6" s="1"/>
  <c r="D6259" i="6"/>
  <c r="C6259" i="6"/>
  <c r="B6259" i="6"/>
  <c r="V6258" i="6"/>
  <c r="T6258" i="6"/>
  <c r="O6258" i="6"/>
  <c r="N6258" i="6"/>
  <c r="M6258" i="6"/>
  <c r="P6258" i="6" s="1"/>
  <c r="U6258" i="6" s="1"/>
  <c r="E6258" i="6"/>
  <c r="F6258" i="6" s="1"/>
  <c r="D6258" i="6"/>
  <c r="C6258" i="6"/>
  <c r="B6258" i="6"/>
  <c r="V6257" i="6"/>
  <c r="T6257" i="6"/>
  <c r="O6257" i="6"/>
  <c r="N6257" i="6"/>
  <c r="M6257" i="6"/>
  <c r="P6257" i="6" s="1"/>
  <c r="U6257" i="6" s="1"/>
  <c r="E6257" i="6"/>
  <c r="F6257" i="6" s="1"/>
  <c r="D6257" i="6"/>
  <c r="C6257" i="6"/>
  <c r="B6257" i="6"/>
  <c r="V6256" i="6"/>
  <c r="T6256" i="6"/>
  <c r="O6256" i="6"/>
  <c r="N6256" i="6"/>
  <c r="M6256" i="6"/>
  <c r="P6256" i="6" s="1"/>
  <c r="U6256" i="6" s="1"/>
  <c r="E6256" i="6"/>
  <c r="F6256" i="6" s="1"/>
  <c r="D6256" i="6"/>
  <c r="C6256" i="6"/>
  <c r="B6256" i="6"/>
  <c r="V6255" i="6"/>
  <c r="T6255" i="6"/>
  <c r="O6255" i="6"/>
  <c r="N6255" i="6"/>
  <c r="M6255" i="6"/>
  <c r="P6255" i="6" s="1"/>
  <c r="U6255" i="6" s="1"/>
  <c r="E6255" i="6"/>
  <c r="F6255" i="6" s="1"/>
  <c r="D6255" i="6"/>
  <c r="C6255" i="6"/>
  <c r="B6255" i="6"/>
  <c r="V6254" i="6"/>
  <c r="T6254" i="6"/>
  <c r="O6254" i="6"/>
  <c r="N6254" i="6"/>
  <c r="M6254" i="6"/>
  <c r="P6254" i="6" s="1"/>
  <c r="U6254" i="6" s="1"/>
  <c r="E6254" i="6"/>
  <c r="F6254" i="6" s="1"/>
  <c r="D6254" i="6"/>
  <c r="C6254" i="6"/>
  <c r="B6254" i="6"/>
  <c r="V6253" i="6"/>
  <c r="T6253" i="6"/>
  <c r="O6253" i="6"/>
  <c r="N6253" i="6"/>
  <c r="M6253" i="6"/>
  <c r="P6253" i="6" s="1"/>
  <c r="U6253" i="6" s="1"/>
  <c r="E6253" i="6"/>
  <c r="F6253" i="6" s="1"/>
  <c r="D6253" i="6"/>
  <c r="C6253" i="6"/>
  <c r="B6253" i="6"/>
  <c r="V6252" i="6"/>
  <c r="T6252" i="6"/>
  <c r="O6252" i="6"/>
  <c r="N6252" i="6"/>
  <c r="M6252" i="6"/>
  <c r="P6252" i="6" s="1"/>
  <c r="U6252" i="6" s="1"/>
  <c r="E6252" i="6"/>
  <c r="F6252" i="6" s="1"/>
  <c r="D6252" i="6"/>
  <c r="C6252" i="6"/>
  <c r="B6252" i="6"/>
  <c r="V6251" i="6"/>
  <c r="T6251" i="6"/>
  <c r="O6251" i="6"/>
  <c r="N6251" i="6"/>
  <c r="M6251" i="6"/>
  <c r="P6251" i="6" s="1"/>
  <c r="U6251" i="6" s="1"/>
  <c r="E6251" i="6"/>
  <c r="F6251" i="6" s="1"/>
  <c r="D6251" i="6"/>
  <c r="C6251" i="6"/>
  <c r="B6251" i="6"/>
  <c r="V6250" i="6"/>
  <c r="T6250" i="6"/>
  <c r="O6250" i="6"/>
  <c r="N6250" i="6"/>
  <c r="M6250" i="6"/>
  <c r="P6250" i="6" s="1"/>
  <c r="U6250" i="6" s="1"/>
  <c r="E6250" i="6"/>
  <c r="F6250" i="6" s="1"/>
  <c r="D6250" i="6"/>
  <c r="C6250" i="6"/>
  <c r="B6250" i="6"/>
  <c r="V6249" i="6"/>
  <c r="T6249" i="6"/>
  <c r="O6249" i="6"/>
  <c r="N6249" i="6"/>
  <c r="M6249" i="6"/>
  <c r="P6249" i="6" s="1"/>
  <c r="U6249" i="6" s="1"/>
  <c r="E6249" i="6"/>
  <c r="F6249" i="6" s="1"/>
  <c r="D6249" i="6"/>
  <c r="C6249" i="6"/>
  <c r="B6249" i="6"/>
  <c r="V6248" i="6"/>
  <c r="T6248" i="6"/>
  <c r="O6248" i="6"/>
  <c r="N6248" i="6"/>
  <c r="M6248" i="6"/>
  <c r="P6248" i="6" s="1"/>
  <c r="U6248" i="6" s="1"/>
  <c r="E6248" i="6"/>
  <c r="F6248" i="6" s="1"/>
  <c r="D6248" i="6"/>
  <c r="C6248" i="6"/>
  <c r="B6248" i="6"/>
  <c r="V6247" i="6"/>
  <c r="T6247" i="6"/>
  <c r="O6247" i="6"/>
  <c r="N6247" i="6"/>
  <c r="M6247" i="6"/>
  <c r="P6247" i="6" s="1"/>
  <c r="U6247" i="6" s="1"/>
  <c r="E6247" i="6"/>
  <c r="F6247" i="6" s="1"/>
  <c r="D6247" i="6"/>
  <c r="C6247" i="6"/>
  <c r="B6247" i="6"/>
  <c r="V6246" i="6"/>
  <c r="T6246" i="6"/>
  <c r="O6246" i="6"/>
  <c r="N6246" i="6"/>
  <c r="M6246" i="6"/>
  <c r="P6246" i="6" s="1"/>
  <c r="U6246" i="6" s="1"/>
  <c r="E6246" i="6"/>
  <c r="F6246" i="6" s="1"/>
  <c r="D6246" i="6"/>
  <c r="C6246" i="6"/>
  <c r="B6246" i="6"/>
  <c r="V6245" i="6"/>
  <c r="T6245" i="6"/>
  <c r="O6245" i="6"/>
  <c r="N6245" i="6"/>
  <c r="M6245" i="6"/>
  <c r="P6245" i="6" s="1"/>
  <c r="U6245" i="6" s="1"/>
  <c r="E6245" i="6"/>
  <c r="F6245" i="6" s="1"/>
  <c r="D6245" i="6"/>
  <c r="C6245" i="6"/>
  <c r="B6245" i="6"/>
  <c r="V6244" i="6"/>
  <c r="T6244" i="6"/>
  <c r="O6244" i="6"/>
  <c r="N6244" i="6"/>
  <c r="M6244" i="6"/>
  <c r="P6244" i="6" s="1"/>
  <c r="U6244" i="6" s="1"/>
  <c r="E6244" i="6"/>
  <c r="F6244" i="6" s="1"/>
  <c r="D6244" i="6"/>
  <c r="C6244" i="6"/>
  <c r="B6244" i="6"/>
  <c r="V6243" i="6"/>
  <c r="T6243" i="6"/>
  <c r="P6243" i="6"/>
  <c r="U6243" i="6" s="1"/>
  <c r="O6243" i="6"/>
  <c r="N6243" i="6"/>
  <c r="M6243" i="6"/>
  <c r="E6243" i="6"/>
  <c r="F6243" i="6" s="1"/>
  <c r="D6243" i="6"/>
  <c r="C6243" i="6"/>
  <c r="B6243" i="6"/>
  <c r="V6242" i="6"/>
  <c r="T6242" i="6"/>
  <c r="O6242" i="6"/>
  <c r="N6242" i="6"/>
  <c r="M6242" i="6"/>
  <c r="P6242" i="6" s="1"/>
  <c r="U6242" i="6" s="1"/>
  <c r="F6242" i="6"/>
  <c r="E6242" i="6"/>
  <c r="D6242" i="6"/>
  <c r="C6242" i="6"/>
  <c r="B6242" i="6"/>
  <c r="V6241" i="6"/>
  <c r="T6241" i="6"/>
  <c r="O6241" i="6"/>
  <c r="N6241" i="6"/>
  <c r="P6241" i="6" s="1"/>
  <c r="U6241" i="6" s="1"/>
  <c r="M6241" i="6"/>
  <c r="F6241" i="6"/>
  <c r="E6241" i="6"/>
  <c r="D6241" i="6"/>
  <c r="C6241" i="6"/>
  <c r="B6241" i="6"/>
  <c r="V6240" i="6"/>
  <c r="T6240" i="6"/>
  <c r="O6240" i="6"/>
  <c r="N6240" i="6"/>
  <c r="M6240" i="6"/>
  <c r="P6240" i="6" s="1"/>
  <c r="U6240" i="6" s="1"/>
  <c r="E6240" i="6"/>
  <c r="F6240" i="6" s="1"/>
  <c r="D6240" i="6"/>
  <c r="C6240" i="6"/>
  <c r="B6240" i="6"/>
  <c r="V6239" i="6"/>
  <c r="T6239" i="6"/>
  <c r="P6239" i="6"/>
  <c r="U6239" i="6" s="1"/>
  <c r="O6239" i="6"/>
  <c r="N6239" i="6"/>
  <c r="M6239" i="6"/>
  <c r="F6239" i="6"/>
  <c r="E6239" i="6"/>
  <c r="D6239" i="6"/>
  <c r="C6239" i="6"/>
  <c r="B6239" i="6"/>
  <c r="V6238" i="6"/>
  <c r="T6238" i="6"/>
  <c r="O6238" i="6"/>
  <c r="N6238" i="6"/>
  <c r="M6238" i="6"/>
  <c r="P6238" i="6" s="1"/>
  <c r="U6238" i="6" s="1"/>
  <c r="E6238" i="6"/>
  <c r="F6238" i="6" s="1"/>
  <c r="D6238" i="6"/>
  <c r="C6238" i="6"/>
  <c r="B6238" i="6"/>
  <c r="V6237" i="6"/>
  <c r="T6237" i="6"/>
  <c r="P6237" i="6"/>
  <c r="U6237" i="6" s="1"/>
  <c r="O6237" i="6"/>
  <c r="N6237" i="6"/>
  <c r="M6237" i="6"/>
  <c r="E6237" i="6"/>
  <c r="F6237" i="6" s="1"/>
  <c r="D6237" i="6"/>
  <c r="C6237" i="6"/>
  <c r="B6237" i="6"/>
  <c r="V6236" i="6"/>
  <c r="T6236" i="6"/>
  <c r="O6236" i="6"/>
  <c r="N6236" i="6"/>
  <c r="M6236" i="6"/>
  <c r="P6236" i="6" s="1"/>
  <c r="U6236" i="6" s="1"/>
  <c r="F6236" i="6"/>
  <c r="E6236" i="6"/>
  <c r="D6236" i="6"/>
  <c r="C6236" i="6"/>
  <c r="B6236" i="6"/>
  <c r="V6235" i="6"/>
  <c r="T6235" i="6"/>
  <c r="O6235" i="6"/>
  <c r="N6235" i="6"/>
  <c r="P6235" i="6" s="1"/>
  <c r="U6235" i="6" s="1"/>
  <c r="M6235" i="6"/>
  <c r="F6235" i="6"/>
  <c r="E6235" i="6"/>
  <c r="D6235" i="6"/>
  <c r="C6235" i="6"/>
  <c r="B6235" i="6"/>
  <c r="V6234" i="6"/>
  <c r="T6234" i="6"/>
  <c r="O6234" i="6"/>
  <c r="N6234" i="6"/>
  <c r="M6234" i="6"/>
  <c r="P6234" i="6" s="1"/>
  <c r="U6234" i="6" s="1"/>
  <c r="E6234" i="6"/>
  <c r="F6234" i="6" s="1"/>
  <c r="D6234" i="6"/>
  <c r="C6234" i="6"/>
  <c r="B6234" i="6"/>
  <c r="V6233" i="6"/>
  <c r="T6233" i="6"/>
  <c r="P6233" i="6"/>
  <c r="U6233" i="6" s="1"/>
  <c r="O6233" i="6"/>
  <c r="N6233" i="6"/>
  <c r="M6233" i="6"/>
  <c r="F6233" i="6"/>
  <c r="E6233" i="6"/>
  <c r="D6233" i="6"/>
  <c r="C6233" i="6"/>
  <c r="B6233" i="6"/>
  <c r="V6232" i="6"/>
  <c r="T6232" i="6"/>
  <c r="O6232" i="6"/>
  <c r="N6232" i="6"/>
  <c r="M6232" i="6"/>
  <c r="P6232" i="6" s="1"/>
  <c r="U6232" i="6" s="1"/>
  <c r="E6232" i="6"/>
  <c r="F6232" i="6" s="1"/>
  <c r="D6232" i="6"/>
  <c r="C6232" i="6"/>
  <c r="B6232" i="6"/>
  <c r="V6315" i="6"/>
  <c r="T6315" i="6"/>
  <c r="O6315" i="6"/>
  <c r="N6315" i="6"/>
  <c r="M6315" i="6"/>
  <c r="E6315" i="6"/>
  <c r="F6315" i="6" s="1"/>
  <c r="D6315" i="6"/>
  <c r="C6315" i="6"/>
  <c r="B6315" i="6"/>
  <c r="V6314" i="6"/>
  <c r="T6314" i="6"/>
  <c r="O6314" i="6"/>
  <c r="N6314" i="6"/>
  <c r="M6314" i="6"/>
  <c r="P6314" i="6" s="1"/>
  <c r="U6314" i="6" s="1"/>
  <c r="E6314" i="6"/>
  <c r="F6314" i="6" s="1"/>
  <c r="D6314" i="6"/>
  <c r="C6314" i="6"/>
  <c r="B6314" i="6"/>
  <c r="V6313" i="6"/>
  <c r="T6313" i="6"/>
  <c r="O6313" i="6"/>
  <c r="N6313" i="6"/>
  <c r="M6313" i="6"/>
  <c r="P6313" i="6" s="1"/>
  <c r="U6313" i="6" s="1"/>
  <c r="E6313" i="6"/>
  <c r="F6313" i="6" s="1"/>
  <c r="D6313" i="6"/>
  <c r="C6313" i="6"/>
  <c r="B6313" i="6"/>
  <c r="V6312" i="6"/>
  <c r="T6312" i="6"/>
  <c r="O6312" i="6"/>
  <c r="N6312" i="6"/>
  <c r="M6312" i="6"/>
  <c r="P6312" i="6" s="1"/>
  <c r="U6312" i="6" s="1"/>
  <c r="E6312" i="6"/>
  <c r="F6312" i="6" s="1"/>
  <c r="D6312" i="6"/>
  <c r="C6312" i="6"/>
  <c r="B6312" i="6"/>
  <c r="V6311" i="6"/>
  <c r="T6311" i="6"/>
  <c r="O6311" i="6"/>
  <c r="N6311" i="6"/>
  <c r="M6311" i="6"/>
  <c r="P6311" i="6" s="1"/>
  <c r="U6311" i="6" s="1"/>
  <c r="E6311" i="6"/>
  <c r="F6311" i="6" s="1"/>
  <c r="D6311" i="6"/>
  <c r="C6311" i="6"/>
  <c r="B6311" i="6"/>
  <c r="V6310" i="6"/>
  <c r="T6310" i="6"/>
  <c r="O6310" i="6"/>
  <c r="N6310" i="6"/>
  <c r="M6310" i="6"/>
  <c r="P6310" i="6" s="1"/>
  <c r="U6310" i="6" s="1"/>
  <c r="E6310" i="6"/>
  <c r="F6310" i="6" s="1"/>
  <c r="D6310" i="6"/>
  <c r="C6310" i="6"/>
  <c r="B6310" i="6"/>
  <c r="V6309" i="6"/>
  <c r="T6309" i="6"/>
  <c r="O6309" i="6"/>
  <c r="N6309" i="6"/>
  <c r="M6309" i="6"/>
  <c r="P6309" i="6" s="1"/>
  <c r="U6309" i="6" s="1"/>
  <c r="E6309" i="6"/>
  <c r="F6309" i="6" s="1"/>
  <c r="D6309" i="6"/>
  <c r="C6309" i="6"/>
  <c r="B6309" i="6"/>
  <c r="V6308" i="6"/>
  <c r="T6308" i="6"/>
  <c r="O6308" i="6"/>
  <c r="N6308" i="6"/>
  <c r="M6308" i="6"/>
  <c r="P6308" i="6" s="1"/>
  <c r="U6308" i="6" s="1"/>
  <c r="E6308" i="6"/>
  <c r="F6308" i="6" s="1"/>
  <c r="D6308" i="6"/>
  <c r="C6308" i="6"/>
  <c r="B6308" i="6"/>
  <c r="V6307" i="6"/>
  <c r="T6307" i="6"/>
  <c r="O6307" i="6"/>
  <c r="N6307" i="6"/>
  <c r="M6307" i="6"/>
  <c r="P6307" i="6" s="1"/>
  <c r="U6307" i="6" s="1"/>
  <c r="E6307" i="6"/>
  <c r="F6307" i="6" s="1"/>
  <c r="D6307" i="6"/>
  <c r="C6307" i="6"/>
  <c r="B6307" i="6"/>
  <c r="V6306" i="6"/>
  <c r="T6306" i="6"/>
  <c r="O6306" i="6"/>
  <c r="N6306" i="6"/>
  <c r="M6306" i="6"/>
  <c r="P6306" i="6" s="1"/>
  <c r="U6306" i="6" s="1"/>
  <c r="E6306" i="6"/>
  <c r="F6306" i="6" s="1"/>
  <c r="D6306" i="6"/>
  <c r="C6306" i="6"/>
  <c r="B6306" i="6"/>
  <c r="V6305" i="6"/>
  <c r="T6305" i="6"/>
  <c r="O6305" i="6"/>
  <c r="N6305" i="6"/>
  <c r="M6305" i="6"/>
  <c r="P6305" i="6" s="1"/>
  <c r="U6305" i="6" s="1"/>
  <c r="E6305" i="6"/>
  <c r="F6305" i="6" s="1"/>
  <c r="D6305" i="6"/>
  <c r="C6305" i="6"/>
  <c r="B6305" i="6"/>
  <c r="V6304" i="6"/>
  <c r="T6304" i="6"/>
  <c r="O6304" i="6"/>
  <c r="N6304" i="6"/>
  <c r="M6304" i="6"/>
  <c r="P6304" i="6" s="1"/>
  <c r="U6304" i="6" s="1"/>
  <c r="E6304" i="6"/>
  <c r="F6304" i="6" s="1"/>
  <c r="D6304" i="6"/>
  <c r="C6304" i="6"/>
  <c r="B6304" i="6"/>
  <c r="V6303" i="6"/>
  <c r="T6303" i="6"/>
  <c r="O6303" i="6"/>
  <c r="N6303" i="6"/>
  <c r="M6303" i="6"/>
  <c r="P6303" i="6" s="1"/>
  <c r="U6303" i="6" s="1"/>
  <c r="E6303" i="6"/>
  <c r="F6303" i="6" s="1"/>
  <c r="D6303" i="6"/>
  <c r="C6303" i="6"/>
  <c r="B6303" i="6"/>
  <c r="V6302" i="6"/>
  <c r="T6302" i="6"/>
  <c r="O6302" i="6"/>
  <c r="N6302" i="6"/>
  <c r="M6302" i="6"/>
  <c r="P6302" i="6" s="1"/>
  <c r="U6302" i="6" s="1"/>
  <c r="E6302" i="6"/>
  <c r="F6302" i="6" s="1"/>
  <c r="D6302" i="6"/>
  <c r="C6302" i="6"/>
  <c r="B6302" i="6"/>
  <c r="V6301" i="6"/>
  <c r="T6301" i="6"/>
  <c r="O6301" i="6"/>
  <c r="N6301" i="6"/>
  <c r="M6301" i="6"/>
  <c r="P6301" i="6" s="1"/>
  <c r="U6301" i="6" s="1"/>
  <c r="E6301" i="6"/>
  <c r="F6301" i="6" s="1"/>
  <c r="D6301" i="6"/>
  <c r="C6301" i="6"/>
  <c r="B6301" i="6"/>
  <c r="V6300" i="6"/>
  <c r="T6300" i="6"/>
  <c r="O6300" i="6"/>
  <c r="N6300" i="6"/>
  <c r="M6300" i="6"/>
  <c r="P6300" i="6" s="1"/>
  <c r="U6300" i="6" s="1"/>
  <c r="E6300" i="6"/>
  <c r="F6300" i="6" s="1"/>
  <c r="D6300" i="6"/>
  <c r="C6300" i="6"/>
  <c r="B6300" i="6"/>
  <c r="V6299" i="6"/>
  <c r="T6299" i="6"/>
  <c r="O6299" i="6"/>
  <c r="N6299" i="6"/>
  <c r="M6299" i="6"/>
  <c r="P6299" i="6" s="1"/>
  <c r="U6299" i="6" s="1"/>
  <c r="E6299" i="6"/>
  <c r="F6299" i="6" s="1"/>
  <c r="D6299" i="6"/>
  <c r="C6299" i="6"/>
  <c r="B6299" i="6"/>
  <c r="V6298" i="6"/>
  <c r="T6298" i="6"/>
  <c r="O6298" i="6"/>
  <c r="N6298" i="6"/>
  <c r="M6298" i="6"/>
  <c r="P6298" i="6" s="1"/>
  <c r="U6298" i="6" s="1"/>
  <c r="E6298" i="6"/>
  <c r="F6298" i="6" s="1"/>
  <c r="D6298" i="6"/>
  <c r="C6298" i="6"/>
  <c r="B6298" i="6"/>
  <c r="V6297" i="6"/>
  <c r="T6297" i="6"/>
  <c r="O6297" i="6"/>
  <c r="N6297" i="6"/>
  <c r="M6297" i="6"/>
  <c r="P6297" i="6" s="1"/>
  <c r="U6297" i="6" s="1"/>
  <c r="E6297" i="6"/>
  <c r="F6297" i="6" s="1"/>
  <c r="D6297" i="6"/>
  <c r="C6297" i="6"/>
  <c r="B6297" i="6"/>
  <c r="V6296" i="6"/>
  <c r="T6296" i="6"/>
  <c r="O6296" i="6"/>
  <c r="N6296" i="6"/>
  <c r="M6296" i="6"/>
  <c r="P6296" i="6" s="1"/>
  <c r="U6296" i="6" s="1"/>
  <c r="E6296" i="6"/>
  <c r="F6296" i="6" s="1"/>
  <c r="D6296" i="6"/>
  <c r="C6296" i="6"/>
  <c r="B6296" i="6"/>
  <c r="V6295" i="6"/>
  <c r="T6295" i="6"/>
  <c r="O6295" i="6"/>
  <c r="N6295" i="6"/>
  <c r="M6295" i="6"/>
  <c r="P6295" i="6" s="1"/>
  <c r="U6295" i="6" s="1"/>
  <c r="E6295" i="6"/>
  <c r="F6295" i="6" s="1"/>
  <c r="D6295" i="6"/>
  <c r="C6295" i="6"/>
  <c r="B6295" i="6"/>
  <c r="V6294" i="6"/>
  <c r="T6294" i="6"/>
  <c r="O6294" i="6"/>
  <c r="N6294" i="6"/>
  <c r="M6294" i="6"/>
  <c r="P6294" i="6" s="1"/>
  <c r="U6294" i="6" s="1"/>
  <c r="E6294" i="6"/>
  <c r="F6294" i="6" s="1"/>
  <c r="D6294" i="6"/>
  <c r="C6294" i="6"/>
  <c r="B6294" i="6"/>
  <c r="V6293" i="6"/>
  <c r="T6293" i="6"/>
  <c r="O6293" i="6"/>
  <c r="N6293" i="6"/>
  <c r="M6293" i="6"/>
  <c r="P6293" i="6" s="1"/>
  <c r="U6293" i="6" s="1"/>
  <c r="E6293" i="6"/>
  <c r="F6293" i="6" s="1"/>
  <c r="D6293" i="6"/>
  <c r="C6293" i="6"/>
  <c r="B6293" i="6"/>
  <c r="V6292" i="6"/>
  <c r="T6292" i="6"/>
  <c r="O6292" i="6"/>
  <c r="N6292" i="6"/>
  <c r="M6292" i="6"/>
  <c r="P6292" i="6" s="1"/>
  <c r="U6292" i="6" s="1"/>
  <c r="E6292" i="6"/>
  <c r="F6292" i="6" s="1"/>
  <c r="D6292" i="6"/>
  <c r="C6292" i="6"/>
  <c r="B6292" i="6"/>
  <c r="V6291" i="6"/>
  <c r="T6291" i="6"/>
  <c r="O6291" i="6"/>
  <c r="N6291" i="6"/>
  <c r="M6291" i="6"/>
  <c r="P6291" i="6" s="1"/>
  <c r="U6291" i="6" s="1"/>
  <c r="E6291" i="6"/>
  <c r="F6291" i="6" s="1"/>
  <c r="D6291" i="6"/>
  <c r="C6291" i="6"/>
  <c r="B6291" i="6"/>
  <c r="V6290" i="6"/>
  <c r="T6290" i="6"/>
  <c r="O6290" i="6"/>
  <c r="N6290" i="6"/>
  <c r="M6290" i="6"/>
  <c r="P6290" i="6" s="1"/>
  <c r="U6290" i="6" s="1"/>
  <c r="E6290" i="6"/>
  <c r="F6290" i="6" s="1"/>
  <c r="D6290" i="6"/>
  <c r="C6290" i="6"/>
  <c r="B6290" i="6"/>
  <c r="V6289" i="6"/>
  <c r="T6289" i="6"/>
  <c r="O6289" i="6"/>
  <c r="N6289" i="6"/>
  <c r="M6289" i="6"/>
  <c r="P6289" i="6" s="1"/>
  <c r="U6289" i="6" s="1"/>
  <c r="E6289" i="6"/>
  <c r="F6289" i="6" s="1"/>
  <c r="D6289" i="6"/>
  <c r="C6289" i="6"/>
  <c r="B6289" i="6"/>
  <c r="V6288" i="6"/>
  <c r="T6288" i="6"/>
  <c r="O6288" i="6"/>
  <c r="N6288" i="6"/>
  <c r="M6288" i="6"/>
  <c r="P6288" i="6" s="1"/>
  <c r="U6288" i="6" s="1"/>
  <c r="E6288" i="6"/>
  <c r="F6288" i="6" s="1"/>
  <c r="D6288" i="6"/>
  <c r="C6288" i="6"/>
  <c r="B6288" i="6"/>
  <c r="V6329" i="6"/>
  <c r="T6329" i="6"/>
  <c r="O6329" i="6"/>
  <c r="N6329" i="6"/>
  <c r="M6329" i="6"/>
  <c r="E6329" i="6"/>
  <c r="F6329" i="6" s="1"/>
  <c r="D6329" i="6"/>
  <c r="C6329" i="6"/>
  <c r="B6329" i="6"/>
  <c r="V6328" i="6"/>
  <c r="T6328" i="6"/>
  <c r="O6328" i="6"/>
  <c r="N6328" i="6"/>
  <c r="M6328" i="6"/>
  <c r="P6328" i="6" s="1"/>
  <c r="U6328" i="6" s="1"/>
  <c r="E6328" i="6"/>
  <c r="F6328" i="6" s="1"/>
  <c r="D6328" i="6"/>
  <c r="C6328" i="6"/>
  <c r="B6328" i="6"/>
  <c r="V6327" i="6"/>
  <c r="T6327" i="6"/>
  <c r="O6327" i="6"/>
  <c r="N6327" i="6"/>
  <c r="M6327" i="6"/>
  <c r="E6327" i="6"/>
  <c r="F6327" i="6" s="1"/>
  <c r="D6327" i="6"/>
  <c r="C6327" i="6"/>
  <c r="B6327" i="6"/>
  <c r="V6326" i="6"/>
  <c r="T6326" i="6"/>
  <c r="O6326" i="6"/>
  <c r="N6326" i="6"/>
  <c r="M6326" i="6"/>
  <c r="P6326" i="6" s="1"/>
  <c r="U6326" i="6" s="1"/>
  <c r="E6326" i="6"/>
  <c r="F6326" i="6" s="1"/>
  <c r="D6326" i="6"/>
  <c r="C6326" i="6"/>
  <c r="B6326" i="6"/>
  <c r="V6325" i="6"/>
  <c r="T6325" i="6"/>
  <c r="O6325" i="6"/>
  <c r="N6325" i="6"/>
  <c r="M6325" i="6"/>
  <c r="E6325" i="6"/>
  <c r="F6325" i="6" s="1"/>
  <c r="D6325" i="6"/>
  <c r="C6325" i="6"/>
  <c r="B6325" i="6"/>
  <c r="V6324" i="6"/>
  <c r="T6324" i="6"/>
  <c r="O6324" i="6"/>
  <c r="N6324" i="6"/>
  <c r="M6324" i="6"/>
  <c r="P6324" i="6" s="1"/>
  <c r="U6324" i="6" s="1"/>
  <c r="E6324" i="6"/>
  <c r="F6324" i="6" s="1"/>
  <c r="D6324" i="6"/>
  <c r="C6324" i="6"/>
  <c r="B6324" i="6"/>
  <c r="V6323" i="6"/>
  <c r="T6323" i="6"/>
  <c r="O6323" i="6"/>
  <c r="N6323" i="6"/>
  <c r="M6323" i="6"/>
  <c r="E6323" i="6"/>
  <c r="F6323" i="6" s="1"/>
  <c r="D6323" i="6"/>
  <c r="C6323" i="6"/>
  <c r="B6323" i="6"/>
  <c r="V6322" i="6"/>
  <c r="T6322" i="6"/>
  <c r="O6322" i="6"/>
  <c r="N6322" i="6"/>
  <c r="M6322" i="6"/>
  <c r="P6322" i="6" s="1"/>
  <c r="U6322" i="6" s="1"/>
  <c r="E6322" i="6"/>
  <c r="F6322" i="6" s="1"/>
  <c r="D6322" i="6"/>
  <c r="C6322" i="6"/>
  <c r="B6322" i="6"/>
  <c r="V6321" i="6"/>
  <c r="T6321" i="6"/>
  <c r="O6321" i="6"/>
  <c r="N6321" i="6"/>
  <c r="M6321" i="6"/>
  <c r="E6321" i="6"/>
  <c r="F6321" i="6" s="1"/>
  <c r="D6321" i="6"/>
  <c r="C6321" i="6"/>
  <c r="B6321" i="6"/>
  <c r="V6320" i="6"/>
  <c r="T6320" i="6"/>
  <c r="O6320" i="6"/>
  <c r="N6320" i="6"/>
  <c r="M6320" i="6"/>
  <c r="P6320" i="6" s="1"/>
  <c r="U6320" i="6" s="1"/>
  <c r="E6320" i="6"/>
  <c r="F6320" i="6" s="1"/>
  <c r="D6320" i="6"/>
  <c r="C6320" i="6"/>
  <c r="B6320" i="6"/>
  <c r="V6319" i="6"/>
  <c r="T6319" i="6"/>
  <c r="O6319" i="6"/>
  <c r="N6319" i="6"/>
  <c r="M6319" i="6"/>
  <c r="E6319" i="6"/>
  <c r="F6319" i="6" s="1"/>
  <c r="D6319" i="6"/>
  <c r="C6319" i="6"/>
  <c r="B6319" i="6"/>
  <c r="V6318" i="6"/>
  <c r="T6318" i="6"/>
  <c r="O6318" i="6"/>
  <c r="N6318" i="6"/>
  <c r="M6318" i="6"/>
  <c r="P6318" i="6" s="1"/>
  <c r="U6318" i="6" s="1"/>
  <c r="E6318" i="6"/>
  <c r="F6318" i="6" s="1"/>
  <c r="D6318" i="6"/>
  <c r="C6318" i="6"/>
  <c r="B6318" i="6"/>
  <c r="V6317" i="6"/>
  <c r="T6317" i="6"/>
  <c r="O6317" i="6"/>
  <c r="N6317" i="6"/>
  <c r="M6317" i="6"/>
  <c r="E6317" i="6"/>
  <c r="F6317" i="6" s="1"/>
  <c r="D6317" i="6"/>
  <c r="C6317" i="6"/>
  <c r="B6317" i="6"/>
  <c r="V6316" i="6"/>
  <c r="T6316" i="6"/>
  <c r="O6316" i="6"/>
  <c r="N6316" i="6"/>
  <c r="M6316" i="6"/>
  <c r="P6316" i="6" s="1"/>
  <c r="U6316" i="6" s="1"/>
  <c r="E6316" i="6"/>
  <c r="F6316" i="6" s="1"/>
  <c r="D6316" i="6"/>
  <c r="C6316" i="6"/>
  <c r="B6316" i="6"/>
  <c r="V6336" i="6"/>
  <c r="T6336" i="6"/>
  <c r="O6336" i="6"/>
  <c r="N6336" i="6"/>
  <c r="M6336" i="6"/>
  <c r="E6336" i="6"/>
  <c r="F6336" i="6" s="1"/>
  <c r="D6336" i="6"/>
  <c r="C6336" i="6"/>
  <c r="B6336" i="6"/>
  <c r="V6335" i="6"/>
  <c r="T6335" i="6"/>
  <c r="O6335" i="6"/>
  <c r="N6335" i="6"/>
  <c r="M6335" i="6"/>
  <c r="P6335" i="6" s="1"/>
  <c r="U6335" i="6" s="1"/>
  <c r="E6335" i="6"/>
  <c r="F6335" i="6" s="1"/>
  <c r="D6335" i="6"/>
  <c r="C6335" i="6"/>
  <c r="B6335" i="6"/>
  <c r="V6334" i="6"/>
  <c r="T6334" i="6"/>
  <c r="O6334" i="6"/>
  <c r="N6334" i="6"/>
  <c r="M6334" i="6"/>
  <c r="E6334" i="6"/>
  <c r="F6334" i="6" s="1"/>
  <c r="D6334" i="6"/>
  <c r="C6334" i="6"/>
  <c r="B6334" i="6"/>
  <c r="V6333" i="6"/>
  <c r="T6333" i="6"/>
  <c r="O6333" i="6"/>
  <c r="N6333" i="6"/>
  <c r="M6333" i="6"/>
  <c r="P6333" i="6" s="1"/>
  <c r="U6333" i="6" s="1"/>
  <c r="E6333" i="6"/>
  <c r="F6333" i="6" s="1"/>
  <c r="D6333" i="6"/>
  <c r="C6333" i="6"/>
  <c r="B6333" i="6"/>
  <c r="V6332" i="6"/>
  <c r="T6332" i="6"/>
  <c r="O6332" i="6"/>
  <c r="N6332" i="6"/>
  <c r="M6332" i="6"/>
  <c r="E6332" i="6"/>
  <c r="F6332" i="6" s="1"/>
  <c r="D6332" i="6"/>
  <c r="C6332" i="6"/>
  <c r="B6332" i="6"/>
  <c r="V6331" i="6"/>
  <c r="T6331" i="6"/>
  <c r="O6331" i="6"/>
  <c r="N6331" i="6"/>
  <c r="M6331" i="6"/>
  <c r="P6331" i="6" s="1"/>
  <c r="U6331" i="6" s="1"/>
  <c r="E6331" i="6"/>
  <c r="F6331" i="6" s="1"/>
  <c r="D6331" i="6"/>
  <c r="C6331" i="6"/>
  <c r="B6331" i="6"/>
  <c r="V6330" i="6"/>
  <c r="T6330" i="6"/>
  <c r="O6330" i="6"/>
  <c r="N6330" i="6"/>
  <c r="P6330" i="6" s="1"/>
  <c r="U6330" i="6" s="1"/>
  <c r="M6330" i="6"/>
  <c r="F6330" i="6"/>
  <c r="E6330" i="6"/>
  <c r="D6330" i="6"/>
  <c r="C6330" i="6"/>
  <c r="B6330" i="6"/>
  <c r="H827" i="14"/>
  <c r="H826" i="14"/>
  <c r="L813" i="14"/>
  <c r="L812" i="14"/>
  <c r="L811" i="14"/>
  <c r="L810" i="14"/>
  <c r="L809" i="14"/>
  <c r="H819" i="14"/>
  <c r="H818" i="14"/>
  <c r="H817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5656" i="6"/>
  <c r="T5657" i="6"/>
  <c r="T5658" i="6"/>
  <c r="T5659" i="6"/>
  <c r="T5660" i="6"/>
  <c r="T5661" i="6"/>
  <c r="T5662" i="6"/>
  <c r="T5663" i="6"/>
  <c r="T5664" i="6"/>
  <c r="T5665" i="6"/>
  <c r="T5666" i="6"/>
  <c r="T5667" i="6"/>
  <c r="T5668" i="6"/>
  <c r="T5669" i="6"/>
  <c r="T5670" i="6"/>
  <c r="T5671" i="6"/>
  <c r="T5672" i="6"/>
  <c r="T5673" i="6"/>
  <c r="T5674" i="6"/>
  <c r="T5675" i="6"/>
  <c r="T5676" i="6"/>
  <c r="T5677" i="6"/>
  <c r="T5678" i="6"/>
  <c r="T5679" i="6"/>
  <c r="T5680" i="6"/>
  <c r="T5681" i="6"/>
  <c r="T5682" i="6"/>
  <c r="T5683" i="6"/>
  <c r="T5684" i="6"/>
  <c r="T5685" i="6"/>
  <c r="T5686" i="6"/>
  <c r="T5687" i="6"/>
  <c r="T5688" i="6"/>
  <c r="T5689" i="6"/>
  <c r="T5690" i="6"/>
  <c r="T5691" i="6"/>
  <c r="T5692" i="6"/>
  <c r="T5693" i="6"/>
  <c r="T5694" i="6"/>
  <c r="T5695" i="6"/>
  <c r="T5696" i="6"/>
  <c r="T5697" i="6"/>
  <c r="T5698" i="6"/>
  <c r="T5699" i="6"/>
  <c r="T5700" i="6"/>
  <c r="T5701" i="6"/>
  <c r="T5702" i="6"/>
  <c r="T5703" i="6"/>
  <c r="T5704" i="6"/>
  <c r="T5705" i="6"/>
  <c r="T5706" i="6"/>
  <c r="T5707" i="6"/>
  <c r="T5708" i="6"/>
  <c r="T5709" i="6"/>
  <c r="T5710" i="6"/>
  <c r="T5711" i="6"/>
  <c r="T5712" i="6"/>
  <c r="T5713" i="6"/>
  <c r="T5714" i="6"/>
  <c r="T5715" i="6"/>
  <c r="T5716" i="6"/>
  <c r="T5717" i="6"/>
  <c r="T5718" i="6"/>
  <c r="T5719" i="6"/>
  <c r="T5720" i="6"/>
  <c r="T5721" i="6"/>
  <c r="T5722" i="6"/>
  <c r="T5723" i="6"/>
  <c r="T5724" i="6"/>
  <c r="T5725" i="6"/>
  <c r="T5726" i="6"/>
  <c r="T5727" i="6"/>
  <c r="T5728" i="6"/>
  <c r="T5729" i="6"/>
  <c r="T5730" i="6"/>
  <c r="T5731" i="6"/>
  <c r="T5732" i="6"/>
  <c r="T5733" i="6"/>
  <c r="T5734" i="6"/>
  <c r="T5735" i="6"/>
  <c r="T5736" i="6"/>
  <c r="T5737" i="6"/>
  <c r="T5738" i="6"/>
  <c r="T5739" i="6"/>
  <c r="T5740" i="6"/>
  <c r="T5741" i="6"/>
  <c r="T5742" i="6"/>
  <c r="T5743" i="6"/>
  <c r="T5744" i="6"/>
  <c r="T5745" i="6"/>
  <c r="T5746" i="6"/>
  <c r="T5747" i="6"/>
  <c r="T5748" i="6"/>
  <c r="T5749" i="6"/>
  <c r="T5750" i="6"/>
  <c r="T5751" i="6"/>
  <c r="T5752" i="6"/>
  <c r="T5753" i="6"/>
  <c r="T5754" i="6"/>
  <c r="T5755" i="6"/>
  <c r="T5756" i="6"/>
  <c r="T5757" i="6"/>
  <c r="T5758" i="6"/>
  <c r="T5759" i="6"/>
  <c r="T5760" i="6"/>
  <c r="T5761" i="6"/>
  <c r="T5762" i="6"/>
  <c r="T5763" i="6"/>
  <c r="T5764" i="6"/>
  <c r="T5765" i="6"/>
  <c r="T5766" i="6"/>
  <c r="T5767" i="6"/>
  <c r="T5768" i="6"/>
  <c r="T5769" i="6"/>
  <c r="T5770" i="6"/>
  <c r="T5771" i="6"/>
  <c r="T5772" i="6"/>
  <c r="T5773" i="6"/>
  <c r="T5774" i="6"/>
  <c r="T5775" i="6"/>
  <c r="T5776" i="6"/>
  <c r="T5777" i="6"/>
  <c r="T5778" i="6"/>
  <c r="T5779" i="6"/>
  <c r="T5780" i="6"/>
  <c r="T5781" i="6"/>
  <c r="T5782" i="6"/>
  <c r="T5783" i="6"/>
  <c r="T5784" i="6"/>
  <c r="T5785" i="6"/>
  <c r="T5786" i="6"/>
  <c r="T5787" i="6"/>
  <c r="T5788" i="6"/>
  <c r="T5789" i="6"/>
  <c r="T5790" i="6"/>
  <c r="T5791" i="6"/>
  <c r="T5792" i="6"/>
  <c r="T5793" i="6"/>
  <c r="T5794" i="6"/>
  <c r="T5795" i="6"/>
  <c r="T5796" i="6"/>
  <c r="T5797" i="6"/>
  <c r="T5798" i="6"/>
  <c r="T5799" i="6"/>
  <c r="T5800" i="6"/>
  <c r="T5801" i="6"/>
  <c r="T5802" i="6"/>
  <c r="T5803" i="6"/>
  <c r="T5804" i="6"/>
  <c r="T5805" i="6"/>
  <c r="T5806" i="6"/>
  <c r="T5807" i="6"/>
  <c r="T5808" i="6"/>
  <c r="T5809" i="6"/>
  <c r="T5810" i="6"/>
  <c r="T5811" i="6"/>
  <c r="T5812" i="6"/>
  <c r="T5813" i="6"/>
  <c r="T5814" i="6"/>
  <c r="T5815" i="6"/>
  <c r="T5816" i="6"/>
  <c r="T5817" i="6"/>
  <c r="T5818" i="6"/>
  <c r="T5819" i="6"/>
  <c r="T5820" i="6"/>
  <c r="T5821" i="6"/>
  <c r="T5822" i="6"/>
  <c r="T5823" i="6"/>
  <c r="T5824" i="6"/>
  <c r="T5825" i="6"/>
  <c r="T5826" i="6"/>
  <c r="T5827" i="6"/>
  <c r="T5828" i="6"/>
  <c r="T5829" i="6"/>
  <c r="T5830" i="6"/>
  <c r="T5831" i="6"/>
  <c r="T5832" i="6"/>
  <c r="T5833" i="6"/>
  <c r="T5834" i="6"/>
  <c r="T5835" i="6"/>
  <c r="T5836" i="6"/>
  <c r="T5837" i="6"/>
  <c r="T5838" i="6"/>
  <c r="T5839" i="6"/>
  <c r="T5840" i="6"/>
  <c r="T5841" i="6"/>
  <c r="T5842" i="6"/>
  <c r="T5843" i="6"/>
  <c r="T5844" i="6"/>
  <c r="T5845" i="6"/>
  <c r="T5846" i="6"/>
  <c r="T5847" i="6"/>
  <c r="T5848" i="6"/>
  <c r="T5849" i="6"/>
  <c r="T5850" i="6"/>
  <c r="T5851" i="6"/>
  <c r="T5852" i="6"/>
  <c r="T5853" i="6"/>
  <c r="T5854" i="6"/>
  <c r="T5855" i="6"/>
  <c r="T5856" i="6"/>
  <c r="T5857" i="6"/>
  <c r="T5858" i="6"/>
  <c r="T5859" i="6"/>
  <c r="T5860" i="6"/>
  <c r="T5861" i="6"/>
  <c r="T5862" i="6"/>
  <c r="T5863" i="6"/>
  <c r="T5864" i="6"/>
  <c r="T5865" i="6"/>
  <c r="T5866" i="6"/>
  <c r="T5867" i="6"/>
  <c r="T5868" i="6"/>
  <c r="T5869" i="6"/>
  <c r="T5870" i="6"/>
  <c r="T5871" i="6"/>
  <c r="T5872" i="6"/>
  <c r="T5873" i="6"/>
  <c r="T5874" i="6"/>
  <c r="T5875" i="6"/>
  <c r="T5876" i="6"/>
  <c r="T5877" i="6"/>
  <c r="T5878" i="6"/>
  <c r="T5879" i="6"/>
  <c r="T5880" i="6"/>
  <c r="T5881" i="6"/>
  <c r="T5882" i="6"/>
  <c r="T5883" i="6"/>
  <c r="T5884" i="6"/>
  <c r="T5885" i="6"/>
  <c r="T5886" i="6"/>
  <c r="T5887" i="6"/>
  <c r="T5888" i="6"/>
  <c r="T5889" i="6"/>
  <c r="T5890" i="6"/>
  <c r="T5891" i="6"/>
  <c r="T5892" i="6"/>
  <c r="T5893" i="6"/>
  <c r="T5894" i="6"/>
  <c r="T5895" i="6"/>
  <c r="T6337" i="6"/>
  <c r="T6338" i="6"/>
  <c r="T6339" i="6"/>
  <c r="T6340" i="6"/>
  <c r="T6341" i="6"/>
  <c r="T6342" i="6"/>
  <c r="T6343" i="6"/>
  <c r="T2" i="6"/>
  <c r="C56" i="48"/>
  <c r="M3849" i="6"/>
  <c r="M3843" i="6"/>
  <c r="M3844" i="6"/>
  <c r="M3845" i="6"/>
  <c r="M3846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9" i="6"/>
  <c r="M81" i="6"/>
  <c r="M82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8" i="6"/>
  <c r="M1009" i="6"/>
  <c r="M1015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2" i="6"/>
  <c r="M1123" i="6"/>
  <c r="M1124" i="6"/>
  <c r="M1125" i="6"/>
  <c r="M1126" i="6"/>
  <c r="M1128" i="6"/>
  <c r="I143" i="14"/>
  <c r="M1131" i="6"/>
  <c r="M1129" i="6"/>
  <c r="M1130" i="6"/>
  <c r="M1134" i="6"/>
  <c r="M1135" i="6"/>
  <c r="M1136" i="6"/>
  <c r="M1140" i="6"/>
  <c r="M1141" i="6"/>
  <c r="M1142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2" i="6"/>
  <c r="M1201" i="6"/>
  <c r="M1206" i="6"/>
  <c r="M1207" i="6"/>
  <c r="M1212" i="6"/>
  <c r="M1213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3" i="6"/>
  <c r="M1240" i="6"/>
  <c r="M1241" i="6"/>
  <c r="M1242" i="6"/>
  <c r="M1245" i="6"/>
  <c r="M1246" i="6"/>
  <c r="M1247" i="6"/>
  <c r="M1248" i="6"/>
  <c r="M1251" i="6"/>
  <c r="M1252" i="6"/>
  <c r="M1253" i="6"/>
  <c r="M1254" i="6"/>
  <c r="I169" i="14"/>
  <c r="M1260" i="6"/>
  <c r="M1257" i="6"/>
  <c r="M1258" i="6"/>
  <c r="M1259" i="6"/>
  <c r="M1262" i="6"/>
  <c r="M1263" i="6"/>
  <c r="M1264" i="6"/>
  <c r="M1265" i="6"/>
  <c r="M1268" i="6"/>
  <c r="I170" i="14"/>
  <c r="M1271" i="6"/>
  <c r="M1269" i="6"/>
  <c r="M1270" i="6"/>
  <c r="M1274" i="6"/>
  <c r="M1275" i="6"/>
  <c r="M1276" i="6"/>
  <c r="M1280" i="6"/>
  <c r="M1281" i="6"/>
  <c r="M1282" i="6"/>
  <c r="M1286" i="6"/>
  <c r="I171" i="14"/>
  <c r="M1288" i="6"/>
  <c r="M1287" i="6"/>
  <c r="M1292" i="6"/>
  <c r="M1293" i="6"/>
  <c r="M1298" i="6"/>
  <c r="M1299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51" i="6"/>
  <c r="M1352" i="6"/>
  <c r="M1358" i="6"/>
  <c r="I185" i="14"/>
  <c r="M1364" i="6"/>
  <c r="M1361" i="6"/>
  <c r="M1362" i="6"/>
  <c r="M1363" i="6"/>
  <c r="M1366" i="6"/>
  <c r="M1367" i="6"/>
  <c r="M1368" i="6"/>
  <c r="M1369" i="6"/>
  <c r="M1372" i="6"/>
  <c r="M1373" i="6"/>
  <c r="M1374" i="6"/>
  <c r="M1375" i="6"/>
  <c r="M1378" i="6"/>
  <c r="M1379" i="6"/>
  <c r="M1380" i="6"/>
  <c r="M1381" i="6"/>
  <c r="I186" i="14"/>
  <c r="M1382" i="6"/>
  <c r="M1383" i="6"/>
  <c r="M1384" i="6"/>
  <c r="M1385" i="6"/>
  <c r="M1386" i="6"/>
  <c r="M1387" i="6"/>
  <c r="M1389" i="6"/>
  <c r="M1390" i="6"/>
  <c r="M1391" i="6"/>
  <c r="M1392" i="6"/>
  <c r="M1393" i="6"/>
  <c r="M1395" i="6"/>
  <c r="M1396" i="6"/>
  <c r="M1397" i="6"/>
  <c r="M1398" i="6"/>
  <c r="M1399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8" i="6"/>
  <c r="M1427" i="6"/>
  <c r="M1432" i="6"/>
  <c r="M1433" i="6"/>
  <c r="M1438" i="6"/>
  <c r="M1439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5" i="6"/>
  <c r="M1486" i="6"/>
  <c r="M1492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50" i="6"/>
  <c r="M1547" i="6"/>
  <c r="M1548" i="6"/>
  <c r="M1549" i="6"/>
  <c r="M1552" i="6"/>
  <c r="M1553" i="6"/>
  <c r="M1554" i="6"/>
  <c r="M1555" i="6"/>
  <c r="M1558" i="6"/>
  <c r="M1559" i="6"/>
  <c r="M1560" i="6"/>
  <c r="M1561" i="6"/>
  <c r="M1564" i="6"/>
  <c r="M1565" i="6"/>
  <c r="M1566" i="6"/>
  <c r="M1567" i="6"/>
  <c r="I204" i="14"/>
  <c r="M1568" i="6"/>
  <c r="M1569" i="6"/>
  <c r="M1570" i="6"/>
  <c r="M1571" i="6"/>
  <c r="M1572" i="6"/>
  <c r="M1573" i="6"/>
  <c r="M1575" i="6"/>
  <c r="M1576" i="6"/>
  <c r="M1577" i="6"/>
  <c r="M1578" i="6"/>
  <c r="M1579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2" i="6"/>
  <c r="M1601" i="6"/>
  <c r="M1606" i="6"/>
  <c r="M1607" i="6"/>
  <c r="I218" i="14"/>
  <c r="M1608" i="6"/>
  <c r="M1609" i="6"/>
  <c r="M1610" i="6"/>
  <c r="M1611" i="6"/>
  <c r="M1612" i="6"/>
  <c r="M1613" i="6"/>
  <c r="M1615" i="6"/>
  <c r="M1616" i="6"/>
  <c r="M1617" i="6"/>
  <c r="M1618" i="6"/>
  <c r="M1619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70" i="6"/>
  <c r="M1669" i="6"/>
  <c r="M1674" i="6"/>
  <c r="M1675" i="6"/>
  <c r="M1680" i="6"/>
  <c r="M1681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5" i="6"/>
  <c r="M1743" i="6"/>
  <c r="M1744" i="6"/>
  <c r="M1748" i="6"/>
  <c r="M1749" i="6"/>
  <c r="M1750" i="6"/>
  <c r="I237" i="14"/>
  <c r="M1756" i="6"/>
  <c r="M1753" i="6"/>
  <c r="M1754" i="6"/>
  <c r="M1755" i="6"/>
  <c r="M1758" i="6"/>
  <c r="M1759" i="6"/>
  <c r="M1760" i="6"/>
  <c r="M1761" i="6"/>
  <c r="M1764" i="6"/>
  <c r="M1765" i="6"/>
  <c r="M1766" i="6"/>
  <c r="I238" i="14"/>
  <c r="M1771" i="6"/>
  <c r="M1772" i="6"/>
  <c r="M1778" i="6"/>
  <c r="M1779" i="6"/>
  <c r="M1780" i="6"/>
  <c r="M1781" i="6"/>
  <c r="M1782" i="6"/>
  <c r="M1783" i="6"/>
  <c r="M1784" i="6"/>
  <c r="M1785" i="6"/>
  <c r="M1786" i="6"/>
  <c r="I241" i="14"/>
  <c r="M1790" i="6"/>
  <c r="M1787" i="6"/>
  <c r="M1788" i="6"/>
  <c r="M1789" i="6"/>
  <c r="M1792" i="6"/>
  <c r="M1793" i="6"/>
  <c r="M1794" i="6"/>
  <c r="M1795" i="6"/>
  <c r="M1798" i="6"/>
  <c r="M1799" i="6"/>
  <c r="M1800" i="6"/>
  <c r="M1801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3" i="6"/>
  <c r="M1834" i="6"/>
  <c r="M1835" i="6"/>
  <c r="M1836" i="6"/>
  <c r="M1837" i="6"/>
  <c r="M1839" i="6"/>
  <c r="M1840" i="6"/>
  <c r="M1841" i="6"/>
  <c r="I254" i="14"/>
  <c r="M1846" i="6"/>
  <c r="M1847" i="6"/>
  <c r="M1853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7" i="6"/>
  <c r="M3848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101" i="6"/>
  <c r="M4098" i="6"/>
  <c r="M4099" i="6"/>
  <c r="M4100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6" i="6"/>
  <c r="M4765" i="6"/>
  <c r="M4770" i="6"/>
  <c r="M4771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M4832" i="6" s="1"/>
  <c r="K4829" i="6"/>
  <c r="M4829" i="6" s="1"/>
  <c r="K4830" i="6"/>
  <c r="K4831" i="6"/>
  <c r="M4831" i="6" s="1"/>
  <c r="K4832" i="6"/>
  <c r="K4833" i="6"/>
  <c r="M4833" i="6" s="1"/>
  <c r="K4834" i="6"/>
  <c r="K4835" i="6"/>
  <c r="M4835" i="6" s="1"/>
  <c r="K4836" i="6"/>
  <c r="K4837" i="6"/>
  <c r="M4837" i="6" s="1"/>
  <c r="M4828" i="6"/>
  <c r="M4834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3" i="6"/>
  <c r="M5501" i="6"/>
  <c r="M5502" i="6"/>
  <c r="M5506" i="6"/>
  <c r="M5507" i="6"/>
  <c r="M5508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6" i="6"/>
  <c r="M5584" i="6"/>
  <c r="M5585" i="6"/>
  <c r="M5589" i="6"/>
  <c r="M5590" i="6"/>
  <c r="M5591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5656" i="6"/>
  <c r="M5657" i="6"/>
  <c r="M5658" i="6"/>
  <c r="M5659" i="6"/>
  <c r="M5660" i="6"/>
  <c r="M5661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4" i="6"/>
  <c r="M5705" i="6"/>
  <c r="M5706" i="6"/>
  <c r="M5707" i="6"/>
  <c r="M5708" i="6"/>
  <c r="M5709" i="6"/>
  <c r="M5710" i="6"/>
  <c r="M5711" i="6"/>
  <c r="M5712" i="6"/>
  <c r="M5713" i="6"/>
  <c r="M5714" i="6"/>
  <c r="M5715" i="6"/>
  <c r="M5716" i="6"/>
  <c r="M5717" i="6"/>
  <c r="M5718" i="6"/>
  <c r="M5719" i="6"/>
  <c r="M5720" i="6"/>
  <c r="M5721" i="6"/>
  <c r="M5722" i="6"/>
  <c r="M5723" i="6"/>
  <c r="M5724" i="6"/>
  <c r="M5725" i="6"/>
  <c r="M5726" i="6"/>
  <c r="M5727" i="6"/>
  <c r="M5728" i="6"/>
  <c r="M5729" i="6"/>
  <c r="M5730" i="6"/>
  <c r="M5731" i="6"/>
  <c r="M5732" i="6"/>
  <c r="M5733" i="6"/>
  <c r="M5734" i="6"/>
  <c r="M5735" i="6"/>
  <c r="M5736" i="6"/>
  <c r="M5737" i="6"/>
  <c r="M5738" i="6"/>
  <c r="M5739" i="6"/>
  <c r="M5740" i="6"/>
  <c r="M5741" i="6"/>
  <c r="M5742" i="6"/>
  <c r="M5743" i="6"/>
  <c r="M5744" i="6"/>
  <c r="M5745" i="6"/>
  <c r="M5746" i="6"/>
  <c r="M5747" i="6"/>
  <c r="M5748" i="6"/>
  <c r="M5749" i="6"/>
  <c r="M5750" i="6"/>
  <c r="M5751" i="6"/>
  <c r="M5752" i="6"/>
  <c r="M5753" i="6"/>
  <c r="M5754" i="6"/>
  <c r="M5755" i="6"/>
  <c r="M5756" i="6"/>
  <c r="M5757" i="6"/>
  <c r="M5758" i="6"/>
  <c r="M5759" i="6"/>
  <c r="M5760" i="6"/>
  <c r="M5761" i="6"/>
  <c r="M5762" i="6"/>
  <c r="M5763" i="6"/>
  <c r="M5764" i="6"/>
  <c r="M5765" i="6"/>
  <c r="M5766" i="6"/>
  <c r="M5767" i="6"/>
  <c r="M5768" i="6"/>
  <c r="M5769" i="6"/>
  <c r="M5770" i="6"/>
  <c r="M5771" i="6"/>
  <c r="M5772" i="6"/>
  <c r="M5773" i="6"/>
  <c r="M5774" i="6"/>
  <c r="M5775" i="6"/>
  <c r="M5776" i="6"/>
  <c r="M5777" i="6"/>
  <c r="M5778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6337" i="6"/>
  <c r="M6338" i="6"/>
  <c r="M6339" i="6"/>
  <c r="M6340" i="6"/>
  <c r="M6341" i="6"/>
  <c r="M6342" i="6"/>
  <c r="M6343" i="6"/>
  <c r="J542" i="14"/>
  <c r="N3849" i="6" s="1"/>
  <c r="L542" i="14"/>
  <c r="J588" i="14"/>
  <c r="N4175" i="6" s="1"/>
  <c r="L588" i="14"/>
  <c r="J636" i="14"/>
  <c r="N4547" i="6" s="1"/>
  <c r="L636" i="14"/>
  <c r="H636" i="14"/>
  <c r="O4547" i="6"/>
  <c r="J648" i="14"/>
  <c r="N4684" i="6" s="1"/>
  <c r="L648" i="14"/>
  <c r="O4684" i="6" s="1"/>
  <c r="H648" i="14"/>
  <c r="J3" i="14"/>
  <c r="N6" i="6" s="1"/>
  <c r="L3" i="14"/>
  <c r="O7" i="6"/>
  <c r="O5" i="6"/>
  <c r="O6" i="6"/>
  <c r="J4" i="14"/>
  <c r="N13" i="6" s="1"/>
  <c r="L4" i="14"/>
  <c r="O11" i="6" s="1"/>
  <c r="O17" i="6"/>
  <c r="J5" i="14"/>
  <c r="N20" i="6" s="1"/>
  <c r="L5" i="14"/>
  <c r="O19" i="6" s="1"/>
  <c r="O24" i="6"/>
  <c r="O26" i="6"/>
  <c r="J6" i="14"/>
  <c r="N30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1" i="6" s="1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101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7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K24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J27" i="14"/>
  <c r="N293" i="6" s="1"/>
  <c r="L27" i="14"/>
  <c r="O295" i="6" s="1"/>
  <c r="O292" i="6"/>
  <c r="O293" i="6"/>
  <c r="O294" i="6"/>
  <c r="O296" i="6"/>
  <c r="O298" i="6"/>
  <c r="J29" i="14"/>
  <c r="N299" i="6" s="1"/>
  <c r="L29" i="14"/>
  <c r="O306" i="6" s="1"/>
  <c r="J28" i="14"/>
  <c r="N310" i="6" s="1"/>
  <c r="L28" i="14"/>
  <c r="O310" i="6" s="1"/>
  <c r="J30" i="14"/>
  <c r="N313" i="6" s="1"/>
  <c r="L30" i="14"/>
  <c r="O314" i="6" s="1"/>
  <c r="O319" i="6"/>
  <c r="J31" i="14"/>
  <c r="N332" i="6" s="1"/>
  <c r="L31" i="14"/>
  <c r="O321" i="6" s="1"/>
  <c r="O325" i="6"/>
  <c r="O322" i="6"/>
  <c r="O323" i="6"/>
  <c r="O324" i="6"/>
  <c r="O326" i="6"/>
  <c r="O327" i="6"/>
  <c r="O329" i="6"/>
  <c r="O330" i="6"/>
  <c r="O332" i="6"/>
  <c r="O333" i="6"/>
  <c r="O334" i="6"/>
  <c r="O336" i="6"/>
  <c r="J32" i="14"/>
  <c r="N341" i="6" s="1"/>
  <c r="O337" i="6"/>
  <c r="O338" i="6"/>
  <c r="O339" i="6"/>
  <c r="O340" i="6"/>
  <c r="O341" i="6"/>
  <c r="O342" i="6"/>
  <c r="O343" i="6"/>
  <c r="J33" i="14"/>
  <c r="N344" i="6" s="1"/>
  <c r="L33" i="14"/>
  <c r="O347" i="6" s="1"/>
  <c r="J34" i="14"/>
  <c r="N354" i="6" s="1"/>
  <c r="L34" i="14"/>
  <c r="O355" i="6"/>
  <c r="K35" i="14"/>
  <c r="J35" i="14"/>
  <c r="N361" i="6" s="1"/>
  <c r="O360" i="6"/>
  <c r="O361" i="6"/>
  <c r="O362" i="6"/>
  <c r="O363" i="6"/>
  <c r="O364" i="6"/>
  <c r="O365" i="6"/>
  <c r="O366" i="6"/>
  <c r="O367" i="6"/>
  <c r="O368" i="6"/>
  <c r="K36" i="14"/>
  <c r="L36" i="14" s="1"/>
  <c r="J36" i="14"/>
  <c r="J37" i="14"/>
  <c r="N370" i="6" s="1"/>
  <c r="L37" i="14"/>
  <c r="O370" i="6" s="1"/>
  <c r="J38" i="14"/>
  <c r="L38" i="14"/>
  <c r="O374" i="6"/>
  <c r="J39" i="14"/>
  <c r="N380" i="6" s="1"/>
  <c r="L39" i="14"/>
  <c r="O381" i="6" s="1"/>
  <c r="O384" i="6"/>
  <c r="O390" i="6"/>
  <c r="K40" i="14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0" i="6" s="1"/>
  <c r="L41" i="14"/>
  <c r="O425" i="6" s="1"/>
  <c r="O424" i="6"/>
  <c r="O429" i="6"/>
  <c r="O434" i="6"/>
  <c r="O435" i="6"/>
  <c r="J42" i="14"/>
  <c r="L42" i="14"/>
  <c r="O440" i="6" s="1"/>
  <c r="O437" i="6"/>
  <c r="O438" i="6"/>
  <c r="O439" i="6"/>
  <c r="O441" i="6"/>
  <c r="O443" i="6"/>
  <c r="O444" i="6"/>
  <c r="O445" i="6"/>
  <c r="J43" i="14"/>
  <c r="N448" i="6" s="1"/>
  <c r="O448" i="6"/>
  <c r="J44" i="14"/>
  <c r="N449" i="6" s="1"/>
  <c r="L44" i="14"/>
  <c r="O449" i="6" s="1"/>
  <c r="O453" i="6"/>
  <c r="O452" i="6"/>
  <c r="O454" i="6"/>
  <c r="O455" i="6"/>
  <c r="O460" i="6"/>
  <c r="J45" i="14"/>
  <c r="N461" i="6" s="1"/>
  <c r="L45" i="14"/>
  <c r="O461" i="6"/>
  <c r="J46" i="14"/>
  <c r="N463" i="6" s="1"/>
  <c r="L46" i="14"/>
  <c r="O463" i="6"/>
  <c r="J47" i="14"/>
  <c r="N465" i="6" s="1"/>
  <c r="L47" i="14"/>
  <c r="O466" i="6"/>
  <c r="K48" i="14"/>
  <c r="J48" i="14"/>
  <c r="J49" i="14"/>
  <c r="N471" i="6" s="1"/>
  <c r="L49" i="14"/>
  <c r="O471" i="6"/>
  <c r="J50" i="14"/>
  <c r="N473" i="6" s="1"/>
  <c r="L50" i="14"/>
  <c r="O474" i="6"/>
  <c r="J51" i="14"/>
  <c r="N476" i="6" s="1"/>
  <c r="L51" i="14"/>
  <c r="O476" i="6"/>
  <c r="J52" i="14"/>
  <c r="N479" i="6" s="1"/>
  <c r="L52" i="14"/>
  <c r="O481" i="6" s="1"/>
  <c r="O477" i="6"/>
  <c r="O479" i="6"/>
  <c r="O480" i="6"/>
  <c r="O483" i="6"/>
  <c r="J53" i="14"/>
  <c r="N485" i="6" s="1"/>
  <c r="L53" i="14"/>
  <c r="O491" i="6" s="1"/>
  <c r="J54" i="14"/>
  <c r="N494" i="6" s="1"/>
  <c r="L54" i="14"/>
  <c r="O492" i="6" s="1"/>
  <c r="K55" i="14"/>
  <c r="L55" i="14" s="1"/>
  <c r="O500" i="6" s="1"/>
  <c r="J55" i="14"/>
  <c r="J56" i="14"/>
  <c r="L56" i="14"/>
  <c r="O502" i="6"/>
  <c r="O503" i="6"/>
  <c r="J57" i="14"/>
  <c r="N504" i="6" s="1"/>
  <c r="L57" i="14"/>
  <c r="O504" i="6"/>
  <c r="K58" i="14"/>
  <c r="J58" i="14"/>
  <c r="O505" i="6"/>
  <c r="O506" i="6"/>
  <c r="K59" i="14"/>
  <c r="J59" i="14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J63" i="14"/>
  <c r="N514" i="6" s="1"/>
  <c r="L63" i="14"/>
  <c r="O514" i="6"/>
  <c r="J64" i="14"/>
  <c r="N516" i="6" s="1"/>
  <c r="L64" i="14"/>
  <c r="O516" i="6"/>
  <c r="K65" i="14"/>
  <c r="J65" i="14"/>
  <c r="N517" i="6" s="1"/>
  <c r="L65" i="14"/>
  <c r="O519" i="6"/>
  <c r="J66" i="14"/>
  <c r="N521" i="6" s="1"/>
  <c r="O520" i="6"/>
  <c r="O521" i="6"/>
  <c r="O522" i="6"/>
  <c r="J67" i="14"/>
  <c r="N523" i="6" s="1"/>
  <c r="L67" i="14"/>
  <c r="O523" i="6" s="1"/>
  <c r="O526" i="6"/>
  <c r="O528" i="6"/>
  <c r="O532" i="6"/>
  <c r="O534" i="6"/>
  <c r="O538" i="6"/>
  <c r="J68" i="14"/>
  <c r="N541" i="6" s="1"/>
  <c r="L68" i="14"/>
  <c r="O541" i="6" s="1"/>
  <c r="O540" i="6"/>
  <c r="O542" i="6"/>
  <c r="O544" i="6"/>
  <c r="O545" i="6"/>
  <c r="O546" i="6"/>
  <c r="O547" i="6"/>
  <c r="O550" i="6"/>
  <c r="O551" i="6"/>
  <c r="O552" i="6"/>
  <c r="O553" i="6"/>
  <c r="O554" i="6"/>
  <c r="J69" i="14"/>
  <c r="L69" i="14"/>
  <c r="O575" i="6"/>
  <c r="J70" i="14"/>
  <c r="N581" i="6" s="1"/>
  <c r="L70" i="14"/>
  <c r="O578" i="6" s="1"/>
  <c r="O577" i="6"/>
  <c r="O579" i="6"/>
  <c r="O581" i="6"/>
  <c r="O582" i="6"/>
  <c r="O583" i="6"/>
  <c r="O584" i="6"/>
  <c r="O587" i="6"/>
  <c r="O588" i="6"/>
  <c r="O589" i="6"/>
  <c r="O590" i="6"/>
  <c r="O591" i="6"/>
  <c r="J71" i="14"/>
  <c r="N592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J73" i="14"/>
  <c r="N639" i="6" s="1"/>
  <c r="O639" i="6"/>
  <c r="J74" i="14"/>
  <c r="N640" i="6" s="1"/>
  <c r="O640" i="6"/>
  <c r="O641" i="6"/>
  <c r="O642" i="6"/>
  <c r="J75" i="14"/>
  <c r="N658" i="6" s="1"/>
  <c r="L75" i="14"/>
  <c r="O649" i="6" s="1"/>
  <c r="O643" i="6"/>
  <c r="J76" i="14"/>
  <c r="N660" i="6" s="1"/>
  <c r="L76" i="14"/>
  <c r="O668" i="6"/>
  <c r="J77" i="14"/>
  <c r="N672" i="6" s="1"/>
  <c r="L77" i="14"/>
  <c r="O672" i="6"/>
  <c r="J78" i="14"/>
  <c r="N675" i="6" s="1"/>
  <c r="L78" i="14"/>
  <c r="O674" i="6"/>
  <c r="J79" i="14"/>
  <c r="N678" i="6" s="1"/>
  <c r="L79" i="14"/>
  <c r="O678" i="6"/>
  <c r="J80" i="14"/>
  <c r="N679" i="6" s="1"/>
  <c r="L80" i="14"/>
  <c r="O680" i="6"/>
  <c r="K81" i="14"/>
  <c r="L81" i="14"/>
  <c r="O682" i="6" s="1"/>
  <c r="J81" i="14"/>
  <c r="N681" i="6" s="1"/>
  <c r="K82" i="14"/>
  <c r="L82" i="14" s="1"/>
  <c r="O683" i="6" s="1"/>
  <c r="J82" i="14"/>
  <c r="J83" i="14"/>
  <c r="N684" i="6" s="1"/>
  <c r="L83" i="14"/>
  <c r="O697" i="6" s="1"/>
  <c r="J84" i="14"/>
  <c r="N70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J86" i="14"/>
  <c r="N786" i="6" s="1"/>
  <c r="L86" i="14"/>
  <c r="O786" i="6"/>
  <c r="J87" i="14"/>
  <c r="N787" i="6" s="1"/>
  <c r="L87" i="14"/>
  <c r="O787" i="6"/>
  <c r="J88" i="14"/>
  <c r="N788" i="6" s="1"/>
  <c r="L88" i="14"/>
  <c r="O788" i="6"/>
  <c r="J89" i="14"/>
  <c r="N790" i="6" s="1"/>
  <c r="L89" i="14"/>
  <c r="O790" i="6"/>
  <c r="J90" i="14"/>
  <c r="N791" i="6" s="1"/>
  <c r="L90" i="14"/>
  <c r="O791" i="6"/>
  <c r="J91" i="14"/>
  <c r="N793" i="6" s="1"/>
  <c r="L91" i="14"/>
  <c r="O794" i="6"/>
  <c r="O793" i="6"/>
  <c r="J92" i="14"/>
  <c r="N795" i="6" s="1"/>
  <c r="L92" i="14"/>
  <c r="O809" i="6" s="1"/>
  <c r="O800" i="6"/>
  <c r="O802" i="6"/>
  <c r="O808" i="6"/>
  <c r="J93" i="14"/>
  <c r="N811" i="6" s="1"/>
  <c r="O810" i="6"/>
  <c r="O811" i="6"/>
  <c r="O812" i="6"/>
  <c r="J94" i="14"/>
  <c r="N815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8" i="6" s="1"/>
  <c r="L95" i="14"/>
  <c r="O837" i="6"/>
  <c r="J96" i="14"/>
  <c r="N840" i="6" s="1"/>
  <c r="L96" i="14"/>
  <c r="O840" i="6" s="1"/>
  <c r="J97" i="14"/>
  <c r="N845" i="6" s="1"/>
  <c r="L97" i="14"/>
  <c r="O842" i="6"/>
  <c r="J98" i="14"/>
  <c r="N846" i="6" s="1"/>
  <c r="L98" i="14"/>
  <c r="O846" i="6" s="1"/>
  <c r="J99" i="14"/>
  <c r="N849" i="6" s="1"/>
  <c r="O848" i="6"/>
  <c r="O849" i="6"/>
  <c r="O850" i="6"/>
  <c r="O851" i="6"/>
  <c r="O852" i="6"/>
  <c r="J100" i="14"/>
  <c r="N857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1" i="6" s="1"/>
  <c r="L101" i="14"/>
  <c r="O874" i="6" s="1"/>
  <c r="O873" i="6"/>
  <c r="O881" i="6"/>
  <c r="J102" i="14"/>
  <c r="N882" i="6" s="1"/>
  <c r="L102" i="14"/>
  <c r="O882" i="6" s="1"/>
  <c r="O886" i="6"/>
  <c r="O888" i="6"/>
  <c r="O893" i="6"/>
  <c r="O895" i="6"/>
  <c r="O900" i="6"/>
  <c r="O902" i="6"/>
  <c r="J103" i="14"/>
  <c r="N904" i="6" s="1"/>
  <c r="L103" i="14"/>
  <c r="O904" i="6"/>
  <c r="K104" i="14"/>
  <c r="L104" i="14" s="1"/>
  <c r="O943" i="6" s="1"/>
  <c r="J104" i="14"/>
  <c r="K105" i="14"/>
  <c r="J105" i="14"/>
  <c r="J106" i="14"/>
  <c r="N908" i="6" s="1"/>
  <c r="L106" i="14"/>
  <c r="O908" i="6"/>
  <c r="J107" i="14"/>
  <c r="N910" i="6" s="1"/>
  <c r="L107" i="14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17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L112" i="14"/>
  <c r="O933" i="6" s="1"/>
  <c r="J113" i="14"/>
  <c r="N934" i="6" s="1"/>
  <c r="L113" i="14"/>
  <c r="O935" i="6"/>
  <c r="J114" i="14"/>
  <c r="N936" i="6" s="1"/>
  <c r="L114" i="14"/>
  <c r="O936" i="6" s="1"/>
  <c r="J115" i="14"/>
  <c r="N940" i="6" s="1"/>
  <c r="L115" i="14"/>
  <c r="O939" i="6"/>
  <c r="J116" i="14"/>
  <c r="N942" i="6" s="1"/>
  <c r="L116" i="14"/>
  <c r="O942" i="6" s="1"/>
  <c r="J118" i="14"/>
  <c r="N947" i="6" s="1"/>
  <c r="L118" i="14"/>
  <c r="O946" i="6" s="1"/>
  <c r="O945" i="6"/>
  <c r="O949" i="6"/>
  <c r="O950" i="6"/>
  <c r="O951" i="6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0" i="14"/>
  <c r="H120" i="14" s="1"/>
  <c r="L120" i="14"/>
  <c r="J121" i="14"/>
  <c r="N979" i="6" s="1"/>
  <c r="L121" i="14"/>
  <c r="O979" i="6"/>
  <c r="K122" i="14"/>
  <c r="J122" i="14"/>
  <c r="L122" i="14"/>
  <c r="O980" i="6" s="1"/>
  <c r="K123" i="14"/>
  <c r="L123" i="14" s="1"/>
  <c r="O984" i="6" s="1"/>
  <c r="J123" i="14"/>
  <c r="O983" i="6"/>
  <c r="J125" i="14"/>
  <c r="N988" i="6" s="1"/>
  <c r="L125" i="14"/>
  <c r="O985" i="6"/>
  <c r="J124" i="14"/>
  <c r="N986" i="6" s="1"/>
  <c r="L124" i="14"/>
  <c r="O986" i="6"/>
  <c r="J126" i="14"/>
  <c r="N990" i="6" s="1"/>
  <c r="L126" i="14"/>
  <c r="O990" i="6"/>
  <c r="O989" i="6"/>
  <c r="J127" i="14"/>
  <c r="N999" i="6" s="1"/>
  <c r="L127" i="14"/>
  <c r="O999" i="6" s="1"/>
  <c r="L128" i="14"/>
  <c r="H128" i="14"/>
  <c r="J129" i="14"/>
  <c r="N1020" i="6" s="1"/>
  <c r="L129" i="14"/>
  <c r="O1019" i="6" s="1"/>
  <c r="H129" i="14"/>
  <c r="O1020" i="6"/>
  <c r="O1025" i="6"/>
  <c r="O1027" i="6"/>
  <c r="J117" i="14"/>
  <c r="N1036" i="6" s="1"/>
  <c r="L117" i="14"/>
  <c r="J130" i="14"/>
  <c r="N1058" i="6" s="1"/>
  <c r="O1056" i="6"/>
  <c r="O1057" i="6"/>
  <c r="O1058" i="6"/>
  <c r="K131" i="14"/>
  <c r="J131" i="14"/>
  <c r="N1059" i="6" s="1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L132" i="14"/>
  <c r="O1070" i="6"/>
  <c r="O1082" i="6"/>
  <c r="J133" i="14"/>
  <c r="N1083" i="6" s="1"/>
  <c r="L133" i="14"/>
  <c r="O1083" i="6"/>
  <c r="J134" i="14"/>
  <c r="N1085" i="6" s="1"/>
  <c r="L134" i="14"/>
  <c r="O1085" i="6"/>
  <c r="J135" i="14"/>
  <c r="N1086" i="6" s="1"/>
  <c r="L135" i="14"/>
  <c r="J136" i="14"/>
  <c r="N1088" i="6" s="1"/>
  <c r="L136" i="14"/>
  <c r="O1089" i="6"/>
  <c r="J137" i="14"/>
  <c r="N1094" i="6" s="1"/>
  <c r="L137" i="14"/>
  <c r="O1094" i="6"/>
  <c r="J138" i="14"/>
  <c r="N1096" i="6" s="1"/>
  <c r="L138" i="14"/>
  <c r="O1096" i="6"/>
  <c r="J139" i="14"/>
  <c r="L139" i="14"/>
  <c r="O1098" i="6"/>
  <c r="O1097" i="6"/>
  <c r="J140" i="14"/>
  <c r="N1105" i="6" s="1"/>
  <c r="L140" i="14"/>
  <c r="H140" i="14"/>
  <c r="O1102" i="6"/>
  <c r="O1107" i="6"/>
  <c r="J141" i="14"/>
  <c r="O1111" i="6"/>
  <c r="O1112" i="6"/>
  <c r="O1113" i="6"/>
  <c r="O1114" i="6"/>
  <c r="L142" i="14"/>
  <c r="L143" i="14"/>
  <c r="J144" i="14"/>
  <c r="N1146" i="6" s="1"/>
  <c r="L144" i="14"/>
  <c r="J145" i="14"/>
  <c r="N1147" i="6" s="1"/>
  <c r="L145" i="14"/>
  <c r="O1147" i="6"/>
  <c r="J146" i="14"/>
  <c r="N1148" i="6" s="1"/>
  <c r="L146" i="14"/>
  <c r="O1148" i="6"/>
  <c r="J147" i="14"/>
  <c r="L147" i="14"/>
  <c r="O1150" i="6"/>
  <c r="K148" i="14"/>
  <c r="L148" i="14" s="1"/>
  <c r="J148" i="14"/>
  <c r="N1152" i="6" s="1"/>
  <c r="O1152" i="6"/>
  <c r="K149" i="14"/>
  <c r="L149" i="14"/>
  <c r="O1154" i="6" s="1"/>
  <c r="J149" i="14"/>
  <c r="J150" i="14"/>
  <c r="N1157" i="6" s="1"/>
  <c r="L150" i="14"/>
  <c r="J151" i="14"/>
  <c r="H151" i="14" s="1"/>
  <c r="L151" i="14"/>
  <c r="J152" i="14"/>
  <c r="N1172" i="6" s="1"/>
  <c r="L152" i="14"/>
  <c r="O1173" i="6" s="1"/>
  <c r="J153" i="14"/>
  <c r="N1175" i="6" s="1"/>
  <c r="O1175" i="6"/>
  <c r="O1176" i="6"/>
  <c r="O1177" i="6"/>
  <c r="O1178" i="6"/>
  <c r="O1179" i="6"/>
  <c r="J154" i="14"/>
  <c r="N1181" i="6" s="1"/>
  <c r="L154" i="14"/>
  <c r="J155" i="14"/>
  <c r="N1182" i="6" s="1"/>
  <c r="L155" i="14"/>
  <c r="O1186" i="6" s="1"/>
  <c r="O1185" i="6"/>
  <c r="O1182" i="6"/>
  <c r="O1184" i="6"/>
  <c r="O1188" i="6"/>
  <c r="J156" i="14"/>
  <c r="N1192" i="6" s="1"/>
  <c r="L156" i="14"/>
  <c r="O1190" i="6" s="1"/>
  <c r="K157" i="14"/>
  <c r="J157" i="14"/>
  <c r="L157" i="14"/>
  <c r="O1194" i="6" s="1"/>
  <c r="K158" i="14"/>
  <c r="L158" i="14" s="1"/>
  <c r="O1200" i="6"/>
  <c r="J158" i="14"/>
  <c r="L159" i="14"/>
  <c r="H159" i="14"/>
  <c r="O1212" i="6"/>
  <c r="J160" i="14"/>
  <c r="N1216" i="6" s="1"/>
  <c r="L160" i="14"/>
  <c r="J161" i="14"/>
  <c r="N1219" i="6" s="1"/>
  <c r="O1218" i="6"/>
  <c r="O1219" i="6"/>
  <c r="K162" i="14"/>
  <c r="L162" i="14" s="1"/>
  <c r="O1222" i="6" s="1"/>
  <c r="J162" i="14"/>
  <c r="J163" i="14"/>
  <c r="N1227" i="6" s="1"/>
  <c r="L163" i="14"/>
  <c r="J164" i="14"/>
  <c r="L164" i="14"/>
  <c r="O1230" i="6"/>
  <c r="J165" i="14"/>
  <c r="N1235" i="6" s="1"/>
  <c r="L165" i="14"/>
  <c r="O1232" i="6" s="1"/>
  <c r="K166" i="14"/>
  <c r="J166" i="14"/>
  <c r="O1236" i="6"/>
  <c r="O1237" i="6"/>
  <c r="O1238" i="6"/>
  <c r="K167" i="14"/>
  <c r="J167" i="14"/>
  <c r="O1239" i="6"/>
  <c r="L168" i="14"/>
  <c r="L169" i="14"/>
  <c r="L170" i="14"/>
  <c r="L171" i="14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L174" i="14"/>
  <c r="O1318" i="6"/>
  <c r="J175" i="14"/>
  <c r="N1319" i="6" s="1"/>
  <c r="L175" i="14"/>
  <c r="O1319" i="6" s="1"/>
  <c r="J176" i="14"/>
  <c r="N1320" i="6" s="1"/>
  <c r="L176" i="14"/>
  <c r="H176" i="14"/>
  <c r="J177" i="14"/>
  <c r="N1330" i="6" s="1"/>
  <c r="L177" i="14"/>
  <c r="O1328" i="6"/>
  <c r="J178" i="14"/>
  <c r="L178" i="14"/>
  <c r="O1336" i="6"/>
  <c r="J179" i="14"/>
  <c r="N1337" i="6" s="1"/>
  <c r="L179" i="14"/>
  <c r="O1337" i="6"/>
  <c r="J180" i="14"/>
  <c r="N1339" i="6" s="1"/>
  <c r="L180" i="14"/>
  <c r="O1340" i="6"/>
  <c r="O1339" i="6"/>
  <c r="J181" i="14"/>
  <c r="N1343" i="6" s="1"/>
  <c r="L181" i="14"/>
  <c r="O1342" i="6"/>
  <c r="J182" i="14"/>
  <c r="N1344" i="6" s="1"/>
  <c r="L182" i="14"/>
  <c r="O1344" i="6"/>
  <c r="J183" i="14"/>
  <c r="N1345" i="6" s="1"/>
  <c r="L183" i="14"/>
  <c r="O1346" i="6"/>
  <c r="L184" i="14"/>
  <c r="O1348" i="6"/>
  <c r="O1350" i="6"/>
  <c r="O1354" i="6"/>
  <c r="O1355" i="6"/>
  <c r="O1360" i="6"/>
  <c r="L185" i="14"/>
  <c r="L186" i="14"/>
  <c r="J187" i="14"/>
  <c r="N1403" i="6" s="1"/>
  <c r="L187" i="14"/>
  <c r="O1403" i="6" s="1"/>
  <c r="J188" i="14"/>
  <c r="O1406" i="6"/>
  <c r="O1407" i="6"/>
  <c r="K189" i="14"/>
  <c r="J189" i="14"/>
  <c r="O1408" i="6"/>
  <c r="O1409" i="6"/>
  <c r="J190" i="14"/>
  <c r="N1410" i="6" s="1"/>
  <c r="O1410" i="6"/>
  <c r="J191" i="14"/>
  <c r="N1411" i="6" s="1"/>
  <c r="L191" i="14"/>
  <c r="O1412" i="6"/>
  <c r="J192" i="14"/>
  <c r="N1413" i="6" s="1"/>
  <c r="L192" i="14"/>
  <c r="O1414" i="6"/>
  <c r="J193" i="14"/>
  <c r="N1417" i="6" s="1"/>
  <c r="L193" i="14"/>
  <c r="O1417" i="6"/>
  <c r="J194" i="14"/>
  <c r="N1419" i="6" s="1"/>
  <c r="L194" i="14"/>
  <c r="O1419" i="6"/>
  <c r="J195" i="14"/>
  <c r="L195" i="14"/>
  <c r="O1421" i="6"/>
  <c r="O1422" i="6"/>
  <c r="J196" i="14"/>
  <c r="N1424" i="6" s="1"/>
  <c r="L196" i="14"/>
  <c r="O1426" i="6"/>
  <c r="L197" i="14"/>
  <c r="O1430" i="6" s="1"/>
  <c r="H197" i="14"/>
  <c r="J198" i="14"/>
  <c r="N1468" i="6" s="1"/>
  <c r="L198" i="14"/>
  <c r="H198" i="14"/>
  <c r="O1468" i="6"/>
  <c r="L199" i="14"/>
  <c r="O1484" i="6" s="1"/>
  <c r="H199" i="14"/>
  <c r="J200" i="14"/>
  <c r="N1500" i="6" s="1"/>
  <c r="O1499" i="6"/>
  <c r="O1500" i="6"/>
  <c r="J201" i="14"/>
  <c r="N1504" i="6" s="1"/>
  <c r="L201" i="14"/>
  <c r="J202" i="14"/>
  <c r="N1509" i="6" s="1"/>
  <c r="L202" i="14"/>
  <c r="O1507" i="6"/>
  <c r="O1509" i="6"/>
  <c r="J203" i="14"/>
  <c r="N1510" i="6" s="1"/>
  <c r="L203" i="14"/>
  <c r="O1510" i="6" s="1"/>
  <c r="J207" i="14"/>
  <c r="H207" i="14" s="1"/>
  <c r="L207" i="14"/>
  <c r="J206" i="14"/>
  <c r="N1530" i="6" s="1"/>
  <c r="L206" i="14"/>
  <c r="O1530" i="6" s="1"/>
  <c r="O1529" i="6"/>
  <c r="O1531" i="6"/>
  <c r="O1532" i="6"/>
  <c r="O1533" i="6"/>
  <c r="O1534" i="6"/>
  <c r="O1535" i="6"/>
  <c r="O1537" i="6"/>
  <c r="O1538" i="6"/>
  <c r="O1539" i="6"/>
  <c r="O1540" i="6"/>
  <c r="O1541" i="6"/>
  <c r="O1543" i="6"/>
  <c r="O1544" i="6"/>
  <c r="O1545" i="6"/>
  <c r="O1546" i="6"/>
  <c r="L205" i="14"/>
  <c r="L204" i="14"/>
  <c r="J208" i="14"/>
  <c r="N1584" i="6" s="1"/>
  <c r="L208" i="14"/>
  <c r="O1584" i="6"/>
  <c r="J209" i="14"/>
  <c r="N1588" i="6" s="1"/>
  <c r="L209" i="14"/>
  <c r="O1588" i="6" s="1"/>
  <c r="J210" i="14"/>
  <c r="N1589" i="6" s="1"/>
  <c r="L210" i="14"/>
  <c r="O1589" i="6" s="1"/>
  <c r="J211" i="14"/>
  <c r="N1591" i="6" s="1"/>
  <c r="L211" i="14"/>
  <c r="O1593" i="6" s="1"/>
  <c r="O1591" i="6"/>
  <c r="N1594" i="6"/>
  <c r="O1594" i="6"/>
  <c r="J213" i="14"/>
  <c r="O1595" i="6"/>
  <c r="O1596" i="6"/>
  <c r="K214" i="14"/>
  <c r="J214" i="14"/>
  <c r="N1598" i="6" s="1"/>
  <c r="L214" i="14"/>
  <c r="O1597" i="6" s="1"/>
  <c r="K215" i="14"/>
  <c r="J215" i="14"/>
  <c r="L215" i="14"/>
  <c r="O1599" i="6" s="1"/>
  <c r="O1601" i="6"/>
  <c r="O1602" i="6"/>
  <c r="O1603" i="6"/>
  <c r="O1604" i="6"/>
  <c r="O1605" i="6"/>
  <c r="K217" i="14"/>
  <c r="L217" i="14" s="1"/>
  <c r="J217" i="14"/>
  <c r="N1606" i="6" s="1"/>
  <c r="L218" i="14"/>
  <c r="J219" i="14"/>
  <c r="N1626" i="6" s="1"/>
  <c r="L219" i="14"/>
  <c r="O1636" i="6" s="1"/>
  <c r="H219" i="14"/>
  <c r="O1639" i="6"/>
  <c r="J220" i="14"/>
  <c r="N1642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50" i="6" s="1"/>
  <c r="L222" i="14"/>
  <c r="J223" i="14"/>
  <c r="N1651" i="6" s="1"/>
  <c r="L223" i="14"/>
  <c r="O1651" i="6" s="1"/>
  <c r="J224" i="14"/>
  <c r="N1653" i="6" s="1"/>
  <c r="L224" i="14"/>
  <c r="O1654" i="6" s="1"/>
  <c r="O1653" i="6"/>
  <c r="J225" i="14"/>
  <c r="N1656" i="6" s="1"/>
  <c r="L225" i="14"/>
  <c r="H225" i="14"/>
  <c r="O1655" i="6"/>
  <c r="O1656" i="6"/>
  <c r="O1660" i="6"/>
  <c r="O1662" i="6"/>
  <c r="O1663" i="6"/>
  <c r="O1667" i="6"/>
  <c r="L226" i="14"/>
  <c r="H226" i="14"/>
  <c r="O1679" i="6"/>
  <c r="J227" i="14"/>
  <c r="N1692" i="6" s="1"/>
  <c r="L227" i="14"/>
  <c r="H227" i="14"/>
  <c r="O1692" i="6"/>
  <c r="J228" i="14"/>
  <c r="N1699" i="6" s="1"/>
  <c r="H228" i="14"/>
  <c r="O1704" i="6"/>
  <c r="J229" i="14"/>
  <c r="N1714" i="6" s="1"/>
  <c r="L229" i="14"/>
  <c r="J230" i="14"/>
  <c r="N1716" i="6" s="1"/>
  <c r="L230" i="14"/>
  <c r="O1716" i="6" s="1"/>
  <c r="J231" i="14"/>
  <c r="N1717" i="6" s="1"/>
  <c r="O1717" i="6"/>
  <c r="O1718" i="6"/>
  <c r="O1719" i="6"/>
  <c r="J232" i="14"/>
  <c r="N1720" i="6" s="1"/>
  <c r="L232" i="14"/>
  <c r="O1720" i="6"/>
  <c r="J233" i="14"/>
  <c r="N1724" i="6" s="1"/>
  <c r="L233" i="14"/>
  <c r="H233" i="14"/>
  <c r="O1721" i="6"/>
  <c r="O1724" i="6"/>
  <c r="J234" i="14"/>
  <c r="N1731" i="6" s="1"/>
  <c r="L234" i="14"/>
  <c r="O1733" i="6" s="1"/>
  <c r="O1735" i="6"/>
  <c r="O1736" i="6"/>
  <c r="O1739" i="6"/>
  <c r="J235" i="14"/>
  <c r="O1741" i="6"/>
  <c r="O1742" i="6"/>
  <c r="L236" i="14"/>
  <c r="L237" i="14"/>
  <c r="L238" i="14"/>
  <c r="J239" i="14"/>
  <c r="N1781" i="6" s="1"/>
  <c r="L239" i="14"/>
  <c r="O1781" i="6"/>
  <c r="K240" i="14"/>
  <c r="J240" i="14"/>
  <c r="L241" i="14"/>
  <c r="J242" i="14"/>
  <c r="N1803" i="6" s="1"/>
  <c r="L242" i="14"/>
  <c r="O1803" i="6"/>
  <c r="J243" i="14"/>
  <c r="N1804" i="6" s="1"/>
  <c r="L243" i="14"/>
  <c r="O1804" i="6"/>
  <c r="K244" i="14"/>
  <c r="L244" i="14" s="1"/>
  <c r="O1805" i="6" s="1"/>
  <c r="J244" i="14"/>
  <c r="J245" i="14"/>
  <c r="N1807" i="6" s="1"/>
  <c r="L245" i="14"/>
  <c r="O1807" i="6"/>
  <c r="J246" i="14"/>
  <c r="N1810" i="6" s="1"/>
  <c r="L246" i="14"/>
  <c r="O1809" i="6"/>
  <c r="J247" i="14"/>
  <c r="N1812" i="6" s="1"/>
  <c r="L247" i="14"/>
  <c r="O1812" i="6"/>
  <c r="J248" i="14"/>
  <c r="N1814" i="6" s="1"/>
  <c r="L248" i="14"/>
  <c r="O1814" i="6"/>
  <c r="J249" i="14"/>
  <c r="N1815" i="6" s="1"/>
  <c r="O1815" i="6"/>
  <c r="O1816" i="6"/>
  <c r="O1817" i="6"/>
  <c r="J250" i="14"/>
  <c r="N1818" i="6" s="1"/>
  <c r="O1818" i="6"/>
  <c r="J251" i="14"/>
  <c r="N1819" i="6" s="1"/>
  <c r="L251" i="14"/>
  <c r="O1819" i="6" s="1"/>
  <c r="K252" i="14"/>
  <c r="L252" i="14" s="1"/>
  <c r="O1820" i="6" s="1"/>
  <c r="J252" i="14"/>
  <c r="K253" i="14"/>
  <c r="L253" i="14"/>
  <c r="H253" i="14"/>
  <c r="O1840" i="6" s="1"/>
  <c r="O1829" i="6"/>
  <c r="L254" i="14"/>
  <c r="H254" i="14"/>
  <c r="O1852" i="6"/>
  <c r="O1842" i="6"/>
  <c r="O1844" i="6"/>
  <c r="O1848" i="6"/>
  <c r="J255" i="14"/>
  <c r="N1857" i="6" s="1"/>
  <c r="L255" i="14"/>
  <c r="O1863" i="6" s="1"/>
  <c r="H255" i="14"/>
  <c r="J256" i="14"/>
  <c r="N1865" i="6" s="1"/>
  <c r="L256" i="14"/>
  <c r="O1864" i="6"/>
  <c r="O1865" i="6"/>
  <c r="O1866" i="6"/>
  <c r="J257" i="14"/>
  <c r="N1867" i="6" s="1"/>
  <c r="L257" i="14"/>
  <c r="O1867" i="6"/>
  <c r="K258" i="14"/>
  <c r="J258" i="14"/>
  <c r="K259" i="14"/>
  <c r="L259" i="14" s="1"/>
  <c r="O1872" i="6"/>
  <c r="J259" i="14"/>
  <c r="K260" i="14"/>
  <c r="L260" i="14" s="1"/>
  <c r="O1874" i="6" s="1"/>
  <c r="J260" i="14"/>
  <c r="J261" i="14"/>
  <c r="N1876" i="6" s="1"/>
  <c r="L261" i="14"/>
  <c r="O1877" i="6"/>
  <c r="J262" i="14"/>
  <c r="N1878" i="6" s="1"/>
  <c r="L262" i="14"/>
  <c r="O1878" i="6"/>
  <c r="O1879" i="6"/>
  <c r="O1880" i="6"/>
  <c r="O1881" i="6"/>
  <c r="J263" i="14"/>
  <c r="N1884" i="6" s="1"/>
  <c r="L263" i="14"/>
  <c r="O1884" i="6"/>
  <c r="J264" i="14"/>
  <c r="N1885" i="6" s="1"/>
  <c r="L264" i="14"/>
  <c r="O1887" i="6"/>
  <c r="J265" i="14"/>
  <c r="N1889" i="6" s="1"/>
  <c r="L265" i="14"/>
  <c r="O1890" i="6"/>
  <c r="J266" i="14"/>
  <c r="N1891" i="6" s="1"/>
  <c r="L266" i="14"/>
  <c r="O1892" i="6"/>
  <c r="O1891" i="6"/>
  <c r="J267" i="14"/>
  <c r="N1894" i="6" s="1"/>
  <c r="L267" i="14"/>
  <c r="O1893" i="6"/>
  <c r="J268" i="14"/>
  <c r="N1895" i="6" s="1"/>
  <c r="L268" i="14"/>
  <c r="O1895" i="6"/>
  <c r="J269" i="14"/>
  <c r="N1899" i="6" s="1"/>
  <c r="L269" i="14"/>
  <c r="O1899" i="6"/>
  <c r="O1898" i="6"/>
  <c r="O1897" i="6"/>
  <c r="O1900" i="6"/>
  <c r="J270" i="14"/>
  <c r="N1901" i="6" s="1"/>
  <c r="L270" i="14"/>
  <c r="O1901" i="6"/>
  <c r="J271" i="14"/>
  <c r="N1904" i="6" s="1"/>
  <c r="L271" i="14"/>
  <c r="O1903" i="6"/>
  <c r="O1904" i="6"/>
  <c r="J272" i="14"/>
  <c r="L272" i="14"/>
  <c r="O1914" i="6" s="1"/>
  <c r="J273" i="14"/>
  <c r="N1915" i="6" s="1"/>
  <c r="L273" i="14"/>
  <c r="O1915" i="6" s="1"/>
  <c r="J274" i="14"/>
  <c r="N1916" i="6" s="1"/>
  <c r="L274" i="14"/>
  <c r="O1916" i="6"/>
  <c r="J275" i="14"/>
  <c r="N1918" i="6" s="1"/>
  <c r="L275" i="14"/>
  <c r="O1918" i="6" s="1"/>
  <c r="J276" i="14"/>
  <c r="N1922" i="6" s="1"/>
  <c r="L276" i="14"/>
  <c r="H276" i="14"/>
  <c r="O1924" i="6"/>
  <c r="O1919" i="6"/>
  <c r="O1922" i="6"/>
  <c r="O1923" i="6"/>
  <c r="O1925" i="6"/>
  <c r="O1927" i="6"/>
  <c r="O1929" i="6"/>
  <c r="O1930" i="6"/>
  <c r="J277" i="14"/>
  <c r="N1935" i="6" s="1"/>
  <c r="L277" i="14"/>
  <c r="J278" i="14"/>
  <c r="N1949" i="6" s="1"/>
  <c r="L278" i="14"/>
  <c r="H278" i="14"/>
  <c r="O1947" i="6"/>
  <c r="J279" i="14"/>
  <c r="N1956" i="6" s="1"/>
  <c r="L279" i="14"/>
  <c r="O1964" i="6" s="1"/>
  <c r="H279" i="14"/>
  <c r="O1958" i="6"/>
  <c r="O1961" i="6"/>
  <c r="J280" i="14"/>
  <c r="N1973" i="6" s="1"/>
  <c r="L280" i="14"/>
  <c r="H280" i="14"/>
  <c r="O1971" i="6"/>
  <c r="O1973" i="6"/>
  <c r="O1977" i="6"/>
  <c r="J281" i="14"/>
  <c r="N1982" i="6" s="1"/>
  <c r="O1982" i="6"/>
  <c r="O1983" i="6"/>
  <c r="J282" i="14"/>
  <c r="N1986" i="6" s="1"/>
  <c r="L282" i="14"/>
  <c r="H282" i="14"/>
  <c r="J283" i="14"/>
  <c r="N1994" i="6" s="1"/>
  <c r="L283" i="14"/>
  <c r="H283" i="14"/>
  <c r="O1995" i="6"/>
  <c r="O2000" i="6"/>
  <c r="O1998" i="6"/>
  <c r="O2002" i="6"/>
  <c r="O2010" i="6"/>
  <c r="J284" i="14"/>
  <c r="N2022" i="6" s="1"/>
  <c r="L284" i="14"/>
  <c r="O2014" i="6" s="1"/>
  <c r="H284" i="14"/>
  <c r="O2022" i="6"/>
  <c r="J285" i="14"/>
  <c r="N2027" i="6" s="1"/>
  <c r="L285" i="14"/>
  <c r="O2029" i="6" s="1"/>
  <c r="O2028" i="6"/>
  <c r="O2027" i="6"/>
  <c r="J286" i="14"/>
  <c r="N2031" i="6" s="1"/>
  <c r="L286" i="14"/>
  <c r="O2032" i="6"/>
  <c r="O2031" i="6"/>
  <c r="O2030" i="6"/>
  <c r="J287" i="14"/>
  <c r="N2035" i="6" s="1"/>
  <c r="L287" i="14"/>
  <c r="O2035" i="6" s="1"/>
  <c r="J288" i="14"/>
  <c r="N2037" i="6" s="1"/>
  <c r="O2036" i="6"/>
  <c r="O2037" i="6"/>
  <c r="J289" i="14"/>
  <c r="N2039" i="6" s="1"/>
  <c r="L289" i="14"/>
  <c r="O2038" i="6" s="1"/>
  <c r="J290" i="14"/>
  <c r="N2042" i="6" s="1"/>
  <c r="O2040" i="6"/>
  <c r="O2041" i="6"/>
  <c r="O2042" i="6"/>
  <c r="O2043" i="6"/>
  <c r="J291" i="14"/>
  <c r="N2047" i="6" s="1"/>
  <c r="L291" i="14"/>
  <c r="O2047" i="6" s="1"/>
  <c r="O2046" i="6"/>
  <c r="J292" i="14"/>
  <c r="N2048" i="6" s="1"/>
  <c r="L292" i="14"/>
  <c r="O2051" i="6" s="1"/>
  <c r="O2048" i="6"/>
  <c r="O2053" i="6"/>
  <c r="O2054" i="6"/>
  <c r="O2055" i="6"/>
  <c r="O2056" i="6"/>
  <c r="J293" i="14"/>
  <c r="N2063" i="6" s="1"/>
  <c r="L293" i="14"/>
  <c r="J294" i="14"/>
  <c r="N2077" i="6" s="1"/>
  <c r="L294" i="14"/>
  <c r="O2075" i="6"/>
  <c r="J295" i="14"/>
  <c r="N2079" i="6" s="1"/>
  <c r="L295" i="14"/>
  <c r="O2078" i="6"/>
  <c r="J296" i="14"/>
  <c r="N2082" i="6" s="1"/>
  <c r="L296" i="14"/>
  <c r="O2080" i="6"/>
  <c r="J297" i="14"/>
  <c r="N2083" i="6" s="1"/>
  <c r="L297" i="14"/>
  <c r="O2083" i="6"/>
  <c r="J298" i="14"/>
  <c r="N2085" i="6" s="1"/>
  <c r="L298" i="14"/>
  <c r="O2084" i="6"/>
  <c r="O2085" i="6"/>
  <c r="J299" i="14"/>
  <c r="N2088" i="6" s="1"/>
  <c r="L299" i="14"/>
  <c r="O2087" i="6"/>
  <c r="O2088" i="6"/>
  <c r="J300" i="14"/>
  <c r="N2089" i="6" s="1"/>
  <c r="L300" i="14"/>
  <c r="O2089" i="6"/>
  <c r="J301" i="14"/>
  <c r="N2092" i="6" s="1"/>
  <c r="L301" i="14"/>
  <c r="O2105" i="6" s="1"/>
  <c r="H301" i="14"/>
  <c r="J302" i="14"/>
  <c r="L302" i="14"/>
  <c r="O2118" i="6" s="1"/>
  <c r="H302" i="14"/>
  <c r="J303" i="14"/>
  <c r="L303" i="14"/>
  <c r="H303" i="14"/>
  <c r="O2120" i="6"/>
  <c r="J304" i="14"/>
  <c r="N2121" i="6" s="1"/>
  <c r="L304" i="14"/>
  <c r="H304" i="14"/>
  <c r="O2125" i="6"/>
  <c r="O2126" i="6"/>
  <c r="O2130" i="6"/>
  <c r="O2132" i="6"/>
  <c r="J305" i="14"/>
  <c r="N2135" i="6" s="1"/>
  <c r="L305" i="14"/>
  <c r="H305" i="14"/>
  <c r="O2135" i="6"/>
  <c r="O2138" i="6"/>
  <c r="J306" i="14"/>
  <c r="N2144" i="6" s="1"/>
  <c r="L306" i="14"/>
  <c r="O2144" i="6"/>
  <c r="J307" i="14"/>
  <c r="L307" i="14"/>
  <c r="J308" i="14"/>
  <c r="N2150" i="6" s="1"/>
  <c r="L308" i="14"/>
  <c r="O2151" i="6" s="1"/>
  <c r="O2150" i="6"/>
  <c r="K309" i="14"/>
  <c r="J309" i="14"/>
  <c r="L309" i="14"/>
  <c r="O2153" i="6" s="1"/>
  <c r="J310" i="14"/>
  <c r="N2156" i="6" s="1"/>
  <c r="L310" i="14"/>
  <c r="O2156" i="6" s="1"/>
  <c r="J311" i="14"/>
  <c r="N2157" i="6" s="1"/>
  <c r="O2157" i="6"/>
  <c r="J312" i="14"/>
  <c r="L312" i="14"/>
  <c r="J313" i="14"/>
  <c r="N2160" i="6" s="1"/>
  <c r="L313" i="14"/>
  <c r="O2160" i="6"/>
  <c r="O2161" i="6"/>
  <c r="J314" i="14"/>
  <c r="L314" i="14"/>
  <c r="J315" i="14"/>
  <c r="N2169" i="6" s="1"/>
  <c r="L315" i="14"/>
  <c r="H315" i="14"/>
  <c r="O2168" i="6"/>
  <c r="O2166" i="6"/>
  <c r="J316" i="14"/>
  <c r="L316" i="14"/>
  <c r="H316" i="14"/>
  <c r="O2176" i="6"/>
  <c r="J317" i="14"/>
  <c r="N2182" i="6" s="1"/>
  <c r="L317" i="14"/>
  <c r="O2179" i="6" s="1"/>
  <c r="O2183" i="6"/>
  <c r="O2182" i="6"/>
  <c r="O2184" i="6"/>
  <c r="O2185" i="6"/>
  <c r="O2187" i="6"/>
  <c r="J318" i="14"/>
  <c r="N2189" i="6" s="1"/>
  <c r="L318" i="14"/>
  <c r="O2189" i="6" s="1"/>
  <c r="H318" i="14"/>
  <c r="J319" i="14"/>
  <c r="N2200" i="6" s="1"/>
  <c r="L319" i="14"/>
  <c r="O2204" i="6" s="1"/>
  <c r="H319" i="14"/>
  <c r="J320" i="14"/>
  <c r="N2218" i="6" s="1"/>
  <c r="L320" i="14"/>
  <c r="O2212" i="6" s="1"/>
  <c r="O2218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L332" i="14"/>
  <c r="O2240" i="6"/>
  <c r="J333" i="14"/>
  <c r="N2242" i="6" s="1"/>
  <c r="L333" i="14"/>
  <c r="O2241" i="6"/>
  <c r="J334" i="14"/>
  <c r="L334" i="14"/>
  <c r="O2244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O2247" i="6"/>
  <c r="J338" i="14"/>
  <c r="N2249" i="6" s="1"/>
  <c r="L338" i="14"/>
  <c r="O2250" i="6"/>
  <c r="J339" i="14"/>
  <c r="N2251" i="6" s="1"/>
  <c r="L339" i="14"/>
  <c r="O2251" i="6"/>
  <c r="J340" i="14"/>
  <c r="N2252" i="6" s="1"/>
  <c r="L340" i="14"/>
  <c r="O2252" i="6"/>
  <c r="J341" i="14"/>
  <c r="N2253" i="6" s="1"/>
  <c r="L341" i="14"/>
  <c r="O2263" i="6" s="1"/>
  <c r="H341" i="14"/>
  <c r="O2268" i="6"/>
  <c r="J342" i="14"/>
  <c r="N2269" i="6" s="1"/>
  <c r="L342" i="14"/>
  <c r="O2272" i="6" s="1"/>
  <c r="H342" i="14"/>
  <c r="J343" i="14"/>
  <c r="N2281" i="6" s="1"/>
  <c r="L343" i="14"/>
  <c r="O2281" i="6" s="1"/>
  <c r="K344" i="14"/>
  <c r="L344" i="14" s="1"/>
  <c r="J344" i="14"/>
  <c r="J345" i="14"/>
  <c r="N2290" i="6" s="1"/>
  <c r="L345" i="14"/>
  <c r="O2290" i="6" s="1"/>
  <c r="J346" i="14"/>
  <c r="N2294" i="6" s="1"/>
  <c r="L346" i="14"/>
  <c r="O2304" i="6" s="1"/>
  <c r="H346" i="14"/>
  <c r="J347" i="14"/>
  <c r="L347" i="14"/>
  <c r="O2309" i="6" s="1"/>
  <c r="H347" i="14"/>
  <c r="O2316" i="6"/>
  <c r="J348" i="14"/>
  <c r="N2329" i="6" s="1"/>
  <c r="L348" i="14"/>
  <c r="O2326" i="6"/>
  <c r="O2327" i="6"/>
  <c r="O2328" i="6"/>
  <c r="O2331" i="6"/>
  <c r="J349" i="14"/>
  <c r="N2332" i="6" s="1"/>
  <c r="L349" i="14"/>
  <c r="O2333" i="6"/>
  <c r="K350" i="14"/>
  <c r="L350" i="14" s="1"/>
  <c r="O2335" i="6" s="1"/>
  <c r="J350" i="14"/>
  <c r="K351" i="14"/>
  <c r="J351" i="14"/>
  <c r="K352" i="14"/>
  <c r="L352" i="14" s="1"/>
  <c r="O2339" i="6" s="1"/>
  <c r="J352" i="14"/>
  <c r="J353" i="14"/>
  <c r="N2344" i="6" s="1"/>
  <c r="L353" i="14"/>
  <c r="O2344" i="6" s="1"/>
  <c r="H353" i="14"/>
  <c r="O2346" i="6"/>
  <c r="J354" i="14"/>
  <c r="N2362" i="6" s="1"/>
  <c r="O2362" i="6"/>
  <c r="J355" i="14"/>
  <c r="O2363" i="6"/>
  <c r="O2364" i="6"/>
  <c r="J356" i="14"/>
  <c r="N2365" i="6" s="1"/>
  <c r="L356" i="14"/>
  <c r="O2365" i="6"/>
  <c r="J357" i="14"/>
  <c r="N2370" i="6" s="1"/>
  <c r="L357" i="14"/>
  <c r="O2373" i="6" s="1"/>
  <c r="H357" i="14"/>
  <c r="O2372" i="6"/>
  <c r="O2378" i="6"/>
  <c r="O2379" i="6"/>
  <c r="O2385" i="6"/>
  <c r="J358" i="14"/>
  <c r="N2393" i="6" s="1"/>
  <c r="L358" i="14"/>
  <c r="O2394" i="6" s="1"/>
  <c r="H358" i="14"/>
  <c r="J359" i="14"/>
  <c r="N2406" i="6" s="1"/>
  <c r="L359" i="14"/>
  <c r="O2405" i="6" s="1"/>
  <c r="H359" i="14"/>
  <c r="O2412" i="6"/>
  <c r="O2413" i="6"/>
  <c r="K360" i="14"/>
  <c r="J360" i="14"/>
  <c r="N2424" i="6" s="1"/>
  <c r="L360" i="14"/>
  <c r="O2424" i="6" s="1"/>
  <c r="J361" i="14"/>
  <c r="N2430" i="6" s="1"/>
  <c r="O2428" i="6"/>
  <c r="O2429" i="6"/>
  <c r="O2430" i="6"/>
  <c r="J362" i="14"/>
  <c r="N2431" i="6" s="1"/>
  <c r="L362" i="14"/>
  <c r="O2431" i="6"/>
  <c r="J363" i="14"/>
  <c r="L363" i="14"/>
  <c r="O2435" i="6"/>
  <c r="J364" i="14"/>
  <c r="L364" i="14"/>
  <c r="O2438" i="6"/>
  <c r="J365" i="14"/>
  <c r="N2439" i="6" s="1"/>
  <c r="O2439" i="6"/>
  <c r="J366" i="14"/>
  <c r="N2442" i="6" s="1"/>
  <c r="O2440" i="6"/>
  <c r="O2441" i="6"/>
  <c r="O2442" i="6"/>
  <c r="O2443" i="6"/>
  <c r="J367" i="14"/>
  <c r="N2445" i="6" s="1"/>
  <c r="O2444" i="6"/>
  <c r="O2445" i="6"/>
  <c r="K368" i="14"/>
  <c r="J368" i="14"/>
  <c r="O2446" i="6"/>
  <c r="O2447" i="6"/>
  <c r="K369" i="14"/>
  <c r="J369" i="14"/>
  <c r="O2448" i="6"/>
  <c r="O2449" i="6"/>
  <c r="J370" i="14"/>
  <c r="N2466" i="6" s="1"/>
  <c r="L370" i="14"/>
  <c r="O2455" i="6" s="1"/>
  <c r="H370" i="14"/>
  <c r="O2456" i="6"/>
  <c r="O2462" i="6"/>
  <c r="J371" i="14"/>
  <c r="N2473" i="6" s="1"/>
  <c r="L371" i="14"/>
  <c r="O2476" i="6" s="1"/>
  <c r="H371" i="14"/>
  <c r="O2468" i="6"/>
  <c r="O2471" i="6"/>
  <c r="O2477" i="6"/>
  <c r="J372" i="14"/>
  <c r="N2483" i="6" s="1"/>
  <c r="L372" i="14"/>
  <c r="O2482" i="6" s="1"/>
  <c r="H372" i="14"/>
  <c r="J373" i="14"/>
  <c r="N2504" i="6" s="1"/>
  <c r="L373" i="14"/>
  <c r="O2497" i="6" s="1"/>
  <c r="H373" i="14"/>
  <c r="J374" i="14"/>
  <c r="N2512" i="6" s="1"/>
  <c r="L374" i="14"/>
  <c r="O2510" i="6" s="1"/>
  <c r="H374" i="14"/>
  <c r="J375" i="14"/>
  <c r="N2520" i="6" s="1"/>
  <c r="L375" i="14"/>
  <c r="J376" i="14"/>
  <c r="N2533" i="6" s="1"/>
  <c r="L376" i="14"/>
  <c r="O2534" i="6" s="1"/>
  <c r="O2533" i="6"/>
  <c r="J377" i="14"/>
  <c r="N2535" i="6" s="1"/>
  <c r="L377" i="14"/>
  <c r="O2535" i="6" s="1"/>
  <c r="J378" i="14"/>
  <c r="H378" i="14" s="1"/>
  <c r="L378" i="14"/>
  <c r="J379" i="14"/>
  <c r="N2558" i="6" s="1"/>
  <c r="L379" i="14"/>
  <c r="J380" i="14"/>
  <c r="N2572" i="6" s="1"/>
  <c r="L380" i="14"/>
  <c r="J381" i="14"/>
  <c r="O2586" i="6"/>
  <c r="O2587" i="6"/>
  <c r="J382" i="14"/>
  <c r="N2588" i="6" s="1"/>
  <c r="O2588" i="6"/>
  <c r="O2589" i="6"/>
  <c r="J383" i="14"/>
  <c r="N2590" i="6" s="1"/>
  <c r="O2590" i="6"/>
  <c r="J384" i="14"/>
  <c r="N2592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L386" i="14"/>
  <c r="J387" i="14"/>
  <c r="N2613" i="6" s="1"/>
  <c r="L387" i="14"/>
  <c r="J388" i="14"/>
  <c r="L388" i="14"/>
  <c r="J389" i="14"/>
  <c r="N2656" i="6" s="1"/>
  <c r="L389" i="14"/>
  <c r="J390" i="14"/>
  <c r="N2674" i="6" s="1"/>
  <c r="O2672" i="6"/>
  <c r="O2673" i="6"/>
  <c r="O2674" i="6"/>
  <c r="O2675" i="6"/>
  <c r="O2676" i="6"/>
  <c r="O2677" i="6"/>
  <c r="K391" i="14"/>
  <c r="J391" i="14"/>
  <c r="L391" i="14"/>
  <c r="O2678" i="6" s="1"/>
  <c r="O2684" i="6"/>
  <c r="J392" i="14"/>
  <c r="N2687" i="6" s="1"/>
  <c r="L392" i="14"/>
  <c r="J393" i="14"/>
  <c r="N2707" i="6" s="1"/>
  <c r="L393" i="14"/>
  <c r="J394" i="14"/>
  <c r="N2720" i="6" s="1"/>
  <c r="L394" i="14"/>
  <c r="O2716" i="6" s="1"/>
  <c r="H394" i="14"/>
  <c r="O2723" i="6"/>
  <c r="O2732" i="6"/>
  <c r="J395" i="14"/>
  <c r="L395" i="14"/>
  <c r="O2738" i="6" s="1"/>
  <c r="H395" i="14"/>
  <c r="O2733" i="6"/>
  <c r="O2734" i="6"/>
  <c r="O2735" i="6"/>
  <c r="O2737" i="6"/>
  <c r="O2739" i="6"/>
  <c r="O2741" i="6"/>
  <c r="O2743" i="6"/>
  <c r="J396" i="14"/>
  <c r="N2766" i="6" s="1"/>
  <c r="L396" i="14"/>
  <c r="J397" i="14"/>
  <c r="N2772" i="6" s="1"/>
  <c r="L397" i="14"/>
  <c r="H397" i="14"/>
  <c r="O2774" i="6"/>
  <c r="O2770" i="6"/>
  <c r="O2771" i="6"/>
  <c r="O2775" i="6"/>
  <c r="O2776" i="6"/>
  <c r="O2777" i="6"/>
  <c r="O2781" i="6"/>
  <c r="J398" i="14"/>
  <c r="N2782" i="6" s="1"/>
  <c r="L398" i="14"/>
  <c r="O2782" i="6"/>
  <c r="J399" i="14"/>
  <c r="N2783" i="6" s="1"/>
  <c r="K400" i="14"/>
  <c r="L400" i="14" s="1"/>
  <c r="K403" i="14"/>
  <c r="J400" i="14"/>
  <c r="J401" i="14"/>
  <c r="N2797" i="6" s="1"/>
  <c r="J402" i="14"/>
  <c r="N2801" i="6" s="1"/>
  <c r="J403" i="14"/>
  <c r="J404" i="14"/>
  <c r="N2809" i="6" s="1"/>
  <c r="O2808" i="6"/>
  <c r="O2809" i="6"/>
  <c r="K405" i="14"/>
  <c r="J405" i="14"/>
  <c r="N2814" i="6" s="1"/>
  <c r="O2810" i="6"/>
  <c r="O2811" i="6"/>
  <c r="O2812" i="6"/>
  <c r="O2813" i="6"/>
  <c r="O2814" i="6"/>
  <c r="J406" i="14"/>
  <c r="N2815" i="6" s="1"/>
  <c r="L406" i="14"/>
  <c r="O2815" i="6" s="1"/>
  <c r="J407" i="14"/>
  <c r="N2817" i="6" s="1"/>
  <c r="L407" i="14"/>
  <c r="O2817" i="6"/>
  <c r="J408" i="14"/>
  <c r="N2819" i="6" s="1"/>
  <c r="L408" i="14"/>
  <c r="O2819" i="6"/>
  <c r="K409" i="14"/>
  <c r="J409" i="14"/>
  <c r="L409" i="14"/>
  <c r="O2825" i="6" s="1"/>
  <c r="K410" i="14"/>
  <c r="J410" i="14"/>
  <c r="L410" i="14"/>
  <c r="O2830" i="6" s="1"/>
  <c r="O2833" i="6"/>
  <c r="O2829" i="6"/>
  <c r="O2834" i="6"/>
  <c r="K411" i="14"/>
  <c r="J411" i="14"/>
  <c r="L411" i="14"/>
  <c r="O2837" i="6" s="1"/>
  <c r="J412" i="14"/>
  <c r="N2849" i="6" s="1"/>
  <c r="L412" i="14"/>
  <c r="O2846" i="6" s="1"/>
  <c r="O2853" i="6"/>
  <c r="J413" i="14"/>
  <c r="L413" i="14"/>
  <c r="O2859" i="6" s="1"/>
  <c r="H413" i="14"/>
  <c r="O2855" i="6"/>
  <c r="O2856" i="6"/>
  <c r="O2860" i="6"/>
  <c r="O2861" i="6"/>
  <c r="O2862" i="6"/>
  <c r="O2867" i="6"/>
  <c r="O2868" i="6"/>
  <c r="O2872" i="6"/>
  <c r="J414" i="14"/>
  <c r="N2873" i="6" s="1"/>
  <c r="L414" i="14"/>
  <c r="O2878" i="6" s="1"/>
  <c r="H414" i="14"/>
  <c r="O2877" i="6"/>
  <c r="O2874" i="6"/>
  <c r="O2876" i="6"/>
  <c r="O2881" i="6"/>
  <c r="O2882" i="6"/>
  <c r="O2886" i="6"/>
  <c r="J415" i="14"/>
  <c r="N2891" i="6" s="1"/>
  <c r="L415" i="14"/>
  <c r="O2893" i="6" s="1"/>
  <c r="H415" i="14"/>
  <c r="O2894" i="6"/>
  <c r="O2895" i="6"/>
  <c r="O2906" i="6"/>
  <c r="J416" i="14"/>
  <c r="N2912" i="6" s="1"/>
  <c r="L416" i="14"/>
  <c r="O2907" i="6" s="1"/>
  <c r="H416" i="14"/>
  <c r="O2911" i="6"/>
  <c r="O2908" i="6"/>
  <c r="O2909" i="6"/>
  <c r="O2910" i="6"/>
  <c r="O2912" i="6"/>
  <c r="O2915" i="6"/>
  <c r="O2916" i="6"/>
  <c r="O2918" i="6"/>
  <c r="O2920" i="6"/>
  <c r="O2921" i="6"/>
  <c r="J417" i="14"/>
  <c r="N2924" i="6" s="1"/>
  <c r="L417" i="14"/>
  <c r="O2935" i="6" s="1"/>
  <c r="H417" i="14"/>
  <c r="O2942" i="6"/>
  <c r="J418" i="14"/>
  <c r="N2956" i="6" s="1"/>
  <c r="L418" i="14"/>
  <c r="H418" i="14"/>
  <c r="O2953" i="6"/>
  <c r="O2950" i="6"/>
  <c r="O2955" i="6"/>
  <c r="O2956" i="6"/>
  <c r="O2961" i="6"/>
  <c r="O2962" i="6"/>
  <c r="J419" i="14"/>
  <c r="N2970" i="6" s="1"/>
  <c r="L419" i="14"/>
  <c r="O2967" i="6" s="1"/>
  <c r="O2971" i="6"/>
  <c r="O2972" i="6"/>
  <c r="J420" i="14"/>
  <c r="N2975" i="6" s="1"/>
  <c r="L420" i="14"/>
  <c r="O2979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4" i="6" s="1"/>
  <c r="O2990" i="6"/>
  <c r="O2991" i="6"/>
  <c r="O2992" i="6"/>
  <c r="O2993" i="6"/>
  <c r="O2994" i="6"/>
  <c r="K426" i="14"/>
  <c r="J426" i="14"/>
  <c r="L426" i="14"/>
  <c r="O2995" i="6" s="1"/>
  <c r="O2997" i="6"/>
  <c r="O2998" i="6"/>
  <c r="O3002" i="6"/>
  <c r="O3006" i="6"/>
  <c r="K425" i="14"/>
  <c r="J425" i="14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21" i="6"/>
  <c r="J428" i="14"/>
  <c r="N3026" i="6" s="1"/>
  <c r="L428" i="14"/>
  <c r="O3028" i="6" s="1"/>
  <c r="H428" i="14"/>
  <c r="O3027" i="6"/>
  <c r="O3024" i="6"/>
  <c r="O3029" i="6"/>
  <c r="O3030" i="6"/>
  <c r="J429" i="14"/>
  <c r="N3044" i="6" s="1"/>
  <c r="L429" i="14"/>
  <c r="O3037" i="6" s="1"/>
  <c r="H429" i="14"/>
  <c r="O3038" i="6"/>
  <c r="O3043" i="6"/>
  <c r="O3044" i="6"/>
  <c r="J430" i="14"/>
  <c r="N3053" i="6" s="1"/>
  <c r="L430" i="14"/>
  <c r="O3051" i="6" s="1"/>
  <c r="H430" i="14"/>
  <c r="O3050" i="6"/>
  <c r="O3057" i="6"/>
  <c r="J431" i="14"/>
  <c r="N3062" i="6" s="1"/>
  <c r="O3062" i="6"/>
  <c r="O3063" i="6"/>
  <c r="O3064" i="6"/>
  <c r="J432" i="14"/>
  <c r="N3065" i="6" s="1"/>
  <c r="O3065" i="6"/>
  <c r="K433" i="14"/>
  <c r="J433" i="14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O3072" i="6"/>
  <c r="O3073" i="6"/>
  <c r="O3074" i="6"/>
  <c r="J437" i="14"/>
  <c r="N3075" i="6" s="1"/>
  <c r="L437" i="14"/>
  <c r="O3075" i="6" s="1"/>
  <c r="H437" i="14"/>
  <c r="O3081" i="6"/>
  <c r="O3086" i="6"/>
  <c r="J438" i="14"/>
  <c r="N3091" i="6" s="1"/>
  <c r="L438" i="14"/>
  <c r="O3095" i="6" s="1"/>
  <c r="H438" i="14"/>
  <c r="O3089" i="6"/>
  <c r="O3094" i="6"/>
  <c r="O3100" i="6"/>
  <c r="O3101" i="6"/>
  <c r="O3102" i="6"/>
  <c r="J439" i="14"/>
  <c r="N3109" i="6" s="1"/>
  <c r="L439" i="14"/>
  <c r="O3116" i="6" s="1"/>
  <c r="H439" i="14"/>
  <c r="O3109" i="6"/>
  <c r="O3110" i="6"/>
  <c r="O3115" i="6"/>
  <c r="O3121" i="6"/>
  <c r="O3122" i="6"/>
  <c r="J440" i="14"/>
  <c r="N3123" i="6" s="1"/>
  <c r="L440" i="14"/>
  <c r="O3128" i="6" s="1"/>
  <c r="H440" i="14"/>
  <c r="O3123" i="6"/>
  <c r="O3124" i="6"/>
  <c r="J441" i="14"/>
  <c r="N3132" i="6" s="1"/>
  <c r="L441" i="14"/>
  <c r="O3132" i="6" s="1"/>
  <c r="H441" i="14"/>
  <c r="O3142" i="6"/>
  <c r="O3143" i="6"/>
  <c r="J442" i="14"/>
  <c r="N3150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N3162" i="6" s="1"/>
  <c r="O3162" i="6"/>
  <c r="O3163" i="6"/>
  <c r="J446" i="14"/>
  <c r="N3164" i="6" s="1"/>
  <c r="O3164" i="6"/>
  <c r="O3165" i="6"/>
  <c r="J447" i="14"/>
  <c r="N3166" i="6" s="1"/>
  <c r="O3166" i="6"/>
  <c r="J448" i="14"/>
  <c r="N3168" i="6" s="1"/>
  <c r="O3167" i="6"/>
  <c r="O3168" i="6"/>
  <c r="J449" i="14"/>
  <c r="N3170" i="6" s="1"/>
  <c r="O3169" i="6"/>
  <c r="O3170" i="6"/>
  <c r="J450" i="14"/>
  <c r="N3172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4" i="6"/>
  <c r="O3185" i="6"/>
  <c r="O3186" i="6"/>
  <c r="O3188" i="6"/>
  <c r="J453" i="14"/>
  <c r="N3192" i="6" s="1"/>
  <c r="L453" i="14"/>
  <c r="O3194" i="6" s="1"/>
  <c r="H453" i="14"/>
  <c r="J454" i="14"/>
  <c r="N3208" i="6" s="1"/>
  <c r="L454" i="14"/>
  <c r="O3209" i="6" s="1"/>
  <c r="J455" i="14"/>
  <c r="L455" i="14"/>
  <c r="H455" i="14"/>
  <c r="O3214" i="6"/>
  <c r="O3216" i="6"/>
  <c r="O3217" i="6"/>
  <c r="O3218" i="6"/>
  <c r="J456" i="14"/>
  <c r="L456" i="14"/>
  <c r="O3231" i="6" s="1"/>
  <c r="H456" i="14"/>
  <c r="O3229" i="6"/>
  <c r="O3221" i="6"/>
  <c r="O3227" i="6"/>
  <c r="J457" i="14"/>
  <c r="N3233" i="6" s="1"/>
  <c r="L457" i="14"/>
  <c r="O3234" i="6" s="1"/>
  <c r="H457" i="14"/>
  <c r="J458" i="14"/>
  <c r="N3244" i="6" s="1"/>
  <c r="L458" i="14"/>
  <c r="O3247" i="6" s="1"/>
  <c r="H458" i="14"/>
  <c r="J459" i="14"/>
  <c r="N3255" i="6" s="1"/>
  <c r="L459" i="14"/>
  <c r="O3261" i="6" s="1"/>
  <c r="H459" i="14"/>
  <c r="O3256" i="6"/>
  <c r="O3259" i="6"/>
  <c r="J460" i="14"/>
  <c r="H460" i="14" s="1"/>
  <c r="L460" i="14"/>
  <c r="J461" i="14"/>
  <c r="N3276" i="6" s="1"/>
  <c r="L461" i="14"/>
  <c r="J462" i="14"/>
  <c r="O3287" i="6"/>
  <c r="O3288" i="6"/>
  <c r="O3289" i="6"/>
  <c r="O3290" i="6"/>
  <c r="J463" i="14"/>
  <c r="N3292" i="6" s="1"/>
  <c r="L463" i="14"/>
  <c r="J464" i="14"/>
  <c r="H464" i="14" s="1"/>
  <c r="L464" i="14"/>
  <c r="J465" i="14"/>
  <c r="N3334" i="6" s="1"/>
  <c r="L465" i="14"/>
  <c r="K466" i="14"/>
  <c r="J466" i="14"/>
  <c r="L466" i="14"/>
  <c r="O3336" i="6"/>
  <c r="O3337" i="6"/>
  <c r="O3338" i="6"/>
  <c r="O3339" i="6"/>
  <c r="O3340" i="6"/>
  <c r="O3341" i="6"/>
  <c r="O3342" i="6"/>
  <c r="L467" i="14"/>
  <c r="O3346" i="6" s="1"/>
  <c r="J467" i="14"/>
  <c r="J468" i="14"/>
  <c r="N3350" i="6" s="1"/>
  <c r="O3350" i="6"/>
  <c r="O3351" i="6"/>
  <c r="O3352" i="6"/>
  <c r="O3353" i="6"/>
  <c r="O3354" i="6"/>
  <c r="K469" i="14"/>
  <c r="J469" i="14"/>
  <c r="O3355" i="6"/>
  <c r="O3356" i="6"/>
  <c r="O3357" i="6"/>
  <c r="J470" i="14"/>
  <c r="N3358" i="6" s="1"/>
  <c r="O3358" i="6"/>
  <c r="K471" i="14"/>
  <c r="J471" i="14"/>
  <c r="O3359" i="6"/>
  <c r="O3360" i="6"/>
  <c r="J472" i="14"/>
  <c r="N3361" i="6" s="1"/>
  <c r="L472" i="14"/>
  <c r="J473" i="14"/>
  <c r="N3379" i="6" s="1"/>
  <c r="L473" i="14"/>
  <c r="J474" i="14"/>
  <c r="N3391" i="6" s="1"/>
  <c r="L474" i="14"/>
  <c r="O3396" i="6" s="1"/>
  <c r="O3394" i="6"/>
  <c r="O3398" i="6"/>
  <c r="O3399" i="6"/>
  <c r="J475" i="14"/>
  <c r="H475" i="14" s="1"/>
  <c r="L475" i="14"/>
  <c r="K476" i="14"/>
  <c r="J476" i="14"/>
  <c r="O3412" i="6"/>
  <c r="O3413" i="6"/>
  <c r="O3414" i="6"/>
  <c r="J477" i="14"/>
  <c r="L477" i="14"/>
  <c r="J478" i="14"/>
  <c r="N3427" i="6" s="1"/>
  <c r="L478" i="14"/>
  <c r="J479" i="14"/>
  <c r="H479" i="14" s="1"/>
  <c r="L479" i="14"/>
  <c r="J480" i="14"/>
  <c r="N3459" i="6" s="1"/>
  <c r="L480" i="14"/>
  <c r="J481" i="14"/>
  <c r="N3469" i="6" s="1"/>
  <c r="L481" i="14"/>
  <c r="J482" i="14"/>
  <c r="N3486" i="6" s="1"/>
  <c r="L482" i="14"/>
  <c r="J483" i="14"/>
  <c r="N3514" i="6" s="1"/>
  <c r="L483" i="14"/>
  <c r="O3510" i="6" s="1"/>
  <c r="H483" i="14"/>
  <c r="O3504" i="6"/>
  <c r="O3506" i="6"/>
  <c r="O3508" i="6"/>
  <c r="O3514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L495" i="14"/>
  <c r="J496" i="14"/>
  <c r="N3549" i="6" s="1"/>
  <c r="L496" i="14"/>
  <c r="J497" i="14"/>
  <c r="N3560" i="6" s="1"/>
  <c r="L497" i="14"/>
  <c r="J498" i="14"/>
  <c r="N3574" i="6" s="1"/>
  <c r="O3574" i="6"/>
  <c r="O3575" i="6"/>
  <c r="J499" i="14"/>
  <c r="N3577" i="6" s="1"/>
  <c r="O3576" i="6"/>
  <c r="O3577" i="6"/>
  <c r="O3578" i="6"/>
  <c r="O3579" i="6"/>
  <c r="J501" i="14"/>
  <c r="H501" i="14" s="1"/>
  <c r="L501" i="14"/>
  <c r="J500" i="14"/>
  <c r="L500" i="14"/>
  <c r="J503" i="14"/>
  <c r="N3604" i="6" s="1"/>
  <c r="O3603" i="6"/>
  <c r="O3604" i="6"/>
  <c r="J504" i="14"/>
  <c r="N3605" i="6" s="1"/>
  <c r="O3605" i="6"/>
  <c r="K505" i="14"/>
  <c r="J505" i="14"/>
  <c r="N3606" i="6" s="1"/>
  <c r="O3606" i="6"/>
  <c r="O3607" i="6"/>
  <c r="K506" i="14"/>
  <c r="J506" i="14"/>
  <c r="O3608" i="6"/>
  <c r="O3609" i="6"/>
  <c r="K507" i="14"/>
  <c r="J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4" i="6" s="1"/>
  <c r="L502" i="14"/>
  <c r="J511" i="14"/>
  <c r="N3644" i="6" s="1"/>
  <c r="L511" i="14"/>
  <c r="J512" i="14"/>
  <c r="N3648" i="6" s="1"/>
  <c r="L512" i="14"/>
  <c r="J513" i="14"/>
  <c r="N3658" i="6" s="1"/>
  <c r="L513" i="14"/>
  <c r="J514" i="14"/>
  <c r="N3669" i="6" s="1"/>
  <c r="O3669" i="6"/>
  <c r="J515" i="14"/>
  <c r="N3674" i="6" s="1"/>
  <c r="O3670" i="6"/>
  <c r="O3671" i="6"/>
  <c r="O3672" i="6"/>
  <c r="O3673" i="6"/>
  <c r="O3674" i="6"/>
  <c r="J516" i="14"/>
  <c r="N3677" i="6" s="1"/>
  <c r="O3675" i="6"/>
  <c r="O3676" i="6"/>
  <c r="O3677" i="6"/>
  <c r="J517" i="14"/>
  <c r="N3678" i="6" s="1"/>
  <c r="O3678" i="6"/>
  <c r="J518" i="14"/>
  <c r="N3679" i="6" s="1"/>
  <c r="O3679" i="6"/>
  <c r="J519" i="14"/>
  <c r="L519" i="14"/>
  <c r="J520" i="14"/>
  <c r="N3694" i="6" s="1"/>
  <c r="L520" i="14"/>
  <c r="J521" i="14"/>
  <c r="N3703" i="6" s="1"/>
  <c r="L521" i="14"/>
  <c r="J522" i="14"/>
  <c r="N3721" i="6" s="1"/>
  <c r="L522" i="14"/>
  <c r="J523" i="14"/>
  <c r="N3730" i="6" s="1"/>
  <c r="O3728" i="6"/>
  <c r="O3729" i="6"/>
  <c r="O3730" i="6"/>
  <c r="O3731" i="6"/>
  <c r="O3732" i="6"/>
  <c r="K524" i="14"/>
  <c r="J524" i="14"/>
  <c r="O3733" i="6"/>
  <c r="O3734" i="6"/>
  <c r="O3735" i="6"/>
  <c r="O3736" i="6"/>
  <c r="J525" i="14"/>
  <c r="N3739" i="6" s="1"/>
  <c r="L525" i="14"/>
  <c r="J526" i="14"/>
  <c r="N3748" i="6" s="1"/>
  <c r="L526" i="14"/>
  <c r="J527" i="14"/>
  <c r="L527" i="14"/>
  <c r="J528" i="14"/>
  <c r="N3773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2" i="6" s="1"/>
  <c r="O3780" i="6"/>
  <c r="O3781" i="6"/>
  <c r="O3782" i="6"/>
  <c r="J532" i="14"/>
  <c r="N3789" i="6" s="1"/>
  <c r="O3783" i="6"/>
  <c r="O3784" i="6"/>
  <c r="O3785" i="6"/>
  <c r="O3786" i="6"/>
  <c r="O3787" i="6"/>
  <c r="O3788" i="6"/>
  <c r="O3789" i="6"/>
  <c r="J533" i="14"/>
  <c r="N3790" i="6" s="1"/>
  <c r="O3790" i="6"/>
  <c r="O3791" i="6"/>
  <c r="K534" i="14"/>
  <c r="J534" i="14"/>
  <c r="O3792" i="6"/>
  <c r="O3793" i="6"/>
  <c r="O3794" i="6"/>
  <c r="O3795" i="6"/>
  <c r="O3796" i="6"/>
  <c r="O3797" i="6"/>
  <c r="O3798" i="6"/>
  <c r="K535" i="14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L538" i="14"/>
  <c r="J539" i="14"/>
  <c r="N3820" i="6" s="1"/>
  <c r="L539" i="14"/>
  <c r="J540" i="14"/>
  <c r="N3827" i="6" s="1"/>
  <c r="L540" i="14"/>
  <c r="J541" i="14"/>
  <c r="N3838" i="6" s="1"/>
  <c r="L541" i="14"/>
  <c r="N3843" i="6"/>
  <c r="N3844" i="6"/>
  <c r="N3845" i="6"/>
  <c r="N3846" i="6"/>
  <c r="N3847" i="6"/>
  <c r="N3848" i="6"/>
  <c r="N3850" i="6"/>
  <c r="N3851" i="6"/>
  <c r="N3852" i="6"/>
  <c r="N3853" i="6"/>
  <c r="J543" i="14"/>
  <c r="L543" i="14"/>
  <c r="H543" i="14"/>
  <c r="J544" i="14"/>
  <c r="L544" i="14"/>
  <c r="J545" i="14"/>
  <c r="N3873" i="6" s="1"/>
  <c r="L545" i="14"/>
  <c r="J546" i="14"/>
  <c r="N3882" i="6" s="1"/>
  <c r="L546" i="14"/>
  <c r="J547" i="14"/>
  <c r="L547" i="14"/>
  <c r="J548" i="14"/>
  <c r="L548" i="14"/>
  <c r="J549" i="14"/>
  <c r="N3918" i="6" s="1"/>
  <c r="L549" i="14"/>
  <c r="J550" i="14"/>
  <c r="N3934" i="6" s="1"/>
  <c r="L550" i="14"/>
  <c r="H550" i="14"/>
  <c r="O3930" i="6"/>
  <c r="O3931" i="6"/>
  <c r="O3932" i="6"/>
  <c r="O3934" i="6"/>
  <c r="O3935" i="6"/>
  <c r="O3936" i="6"/>
  <c r="O3937" i="6"/>
  <c r="O3938" i="6"/>
  <c r="O3940" i="6"/>
  <c r="O3941" i="6"/>
  <c r="O3942" i="6"/>
  <c r="J551" i="14"/>
  <c r="N3944" i="6" s="1"/>
  <c r="O3943" i="6"/>
  <c r="O3944" i="6"/>
  <c r="J552" i="14"/>
  <c r="N3945" i="6" s="1"/>
  <c r="O3945" i="6"/>
  <c r="K553" i="14"/>
  <c r="J553" i="14"/>
  <c r="N3951" i="6" s="1"/>
  <c r="L553" i="14"/>
  <c r="O3949" i="6"/>
  <c r="L554" i="14"/>
  <c r="O3959" i="6" s="1"/>
  <c r="J554" i="14"/>
  <c r="O3954" i="6"/>
  <c r="O3956" i="6"/>
  <c r="O3960" i="6"/>
  <c r="O3961" i="6"/>
  <c r="J555" i="14"/>
  <c r="N3962" i="6" s="1"/>
  <c r="O3962" i="6"/>
  <c r="J556" i="14"/>
  <c r="N3964" i="6" s="1"/>
  <c r="O3963" i="6"/>
  <c r="O3964" i="6"/>
  <c r="K557" i="14"/>
  <c r="J557" i="14"/>
  <c r="O3965" i="6"/>
  <c r="O3966" i="6"/>
  <c r="K558" i="14"/>
  <c r="J558" i="14"/>
  <c r="N3968" i="6" s="1"/>
  <c r="O3967" i="6"/>
  <c r="O3968" i="6"/>
  <c r="J559" i="14"/>
  <c r="N3976" i="6" s="1"/>
  <c r="L559" i="14"/>
  <c r="J560" i="14"/>
  <c r="N3983" i="6" s="1"/>
  <c r="L560" i="14"/>
  <c r="J561" i="14"/>
  <c r="N3993" i="6" s="1"/>
  <c r="L561" i="14"/>
  <c r="J562" i="14"/>
  <c r="N4009" i="6" s="1"/>
  <c r="L562" i="14"/>
  <c r="J563" i="14"/>
  <c r="N4016" i="6" s="1"/>
  <c r="L563" i="14"/>
  <c r="O4012" i="6" s="1"/>
  <c r="H563" i="14"/>
  <c r="O4018" i="6"/>
  <c r="O4016" i="6"/>
  <c r="J564" i="14"/>
  <c r="N4019" i="6" s="1"/>
  <c r="L564" i="14"/>
  <c r="O4022" i="6" s="1"/>
  <c r="H564" i="14"/>
  <c r="O4024" i="6"/>
  <c r="O4021" i="6"/>
  <c r="O4023" i="6"/>
  <c r="O4026" i="6"/>
  <c r="O4027" i="6"/>
  <c r="O4029" i="6"/>
  <c r="J565" i="14"/>
  <c r="L565" i="14"/>
  <c r="O4032" i="6" s="1"/>
  <c r="H565" i="14"/>
  <c r="O4034" i="6"/>
  <c r="O4031" i="6"/>
  <c r="O4033" i="6"/>
  <c r="O4036" i="6"/>
  <c r="O4037" i="6"/>
  <c r="L566" i="14"/>
  <c r="O4041" i="6" s="1"/>
  <c r="J566" i="14"/>
  <c r="J567" i="14"/>
  <c r="N4047" i="6" s="1"/>
  <c r="O4046" i="6"/>
  <c r="O4047" i="6"/>
  <c r="J568" i="14"/>
  <c r="N4048" i="6" s="1"/>
  <c r="O4048" i="6"/>
  <c r="O4049" i="6"/>
  <c r="O4050" i="6"/>
  <c r="O4051" i="6"/>
  <c r="O4052" i="6"/>
  <c r="O4053" i="6"/>
  <c r="J569" i="14"/>
  <c r="H569" i="14" s="1"/>
  <c r="L569" i="14"/>
  <c r="J570" i="14"/>
  <c r="N4064" i="6" s="1"/>
  <c r="L570" i="14"/>
  <c r="J571" i="14"/>
  <c r="N4075" i="6" s="1"/>
  <c r="L571" i="14"/>
  <c r="J572" i="14"/>
  <c r="N4081" i="6" s="1"/>
  <c r="L572" i="14"/>
  <c r="J573" i="14"/>
  <c r="O4091" i="6"/>
  <c r="O4092" i="6"/>
  <c r="J574" i="14"/>
  <c r="N4094" i="6" s="1"/>
  <c r="O4093" i="6"/>
  <c r="O4094" i="6"/>
  <c r="J575" i="14"/>
  <c r="N4095" i="6" s="1"/>
  <c r="O4095" i="6"/>
  <c r="J576" i="14"/>
  <c r="N4097" i="6" s="1"/>
  <c r="O4096" i="6"/>
  <c r="O4097" i="6"/>
  <c r="J577" i="14"/>
  <c r="N4099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7" i="6" s="1"/>
  <c r="O4106" i="6"/>
  <c r="O4107" i="6"/>
  <c r="O4108" i="6"/>
  <c r="O4109" i="6"/>
  <c r="K583" i="14"/>
  <c r="J583" i="14"/>
  <c r="O4110" i="6"/>
  <c r="O4111" i="6"/>
  <c r="J584" i="14"/>
  <c r="L584" i="14"/>
  <c r="J585" i="14"/>
  <c r="N4125" i="6" s="1"/>
  <c r="L585" i="14"/>
  <c r="J586" i="14"/>
  <c r="N4140" i="6" s="1"/>
  <c r="L586" i="14"/>
  <c r="J587" i="14"/>
  <c r="N4154" i="6" s="1"/>
  <c r="L587" i="14"/>
  <c r="N4169" i="6"/>
  <c r="N4170" i="6"/>
  <c r="N4171" i="6"/>
  <c r="N4172" i="6"/>
  <c r="N4173" i="6"/>
  <c r="N4174" i="6"/>
  <c r="N4176" i="6"/>
  <c r="N4177" i="6"/>
  <c r="N4178" i="6"/>
  <c r="J589" i="14"/>
  <c r="N4184" i="6" s="1"/>
  <c r="L589" i="14"/>
  <c r="J590" i="14"/>
  <c r="L590" i="14"/>
  <c r="J591" i="14"/>
  <c r="H591" i="14" s="1"/>
  <c r="L591" i="14"/>
  <c r="J592" i="14"/>
  <c r="N4212" i="6" s="1"/>
  <c r="O4211" i="6"/>
  <c r="O4212" i="6"/>
  <c r="K593" i="14"/>
  <c r="J593" i="14"/>
  <c r="N4214" i="6" s="1"/>
  <c r="L593" i="14"/>
  <c r="O4214" i="6" s="1"/>
  <c r="O4213" i="6"/>
  <c r="O4216" i="6"/>
  <c r="O4217" i="6"/>
  <c r="O4218" i="6"/>
  <c r="J594" i="14"/>
  <c r="N4219" i="6" s="1"/>
  <c r="O4219" i="6"/>
  <c r="O4220" i="6"/>
  <c r="J595" i="14"/>
  <c r="N4222" i="6" s="1"/>
  <c r="L595" i="14"/>
  <c r="J596" i="14"/>
  <c r="N4238" i="6" s="1"/>
  <c r="L596" i="14"/>
  <c r="J597" i="14"/>
  <c r="N4255" i="6" s="1"/>
  <c r="L597" i="14"/>
  <c r="J598" i="14"/>
  <c r="N4263" i="6" s="1"/>
  <c r="L598" i="14"/>
  <c r="J599" i="14"/>
  <c r="H599" i="14" s="1"/>
  <c r="L599" i="14"/>
  <c r="J600" i="14"/>
  <c r="H600" i="14" s="1"/>
  <c r="L600" i="14"/>
  <c r="J601" i="14"/>
  <c r="N4310" i="6" s="1"/>
  <c r="L601" i="14"/>
  <c r="H601" i="14"/>
  <c r="J602" i="14"/>
  <c r="N4312" i="6" s="1"/>
  <c r="L602" i="14"/>
  <c r="J603" i="14"/>
  <c r="N4326" i="6" s="1"/>
  <c r="L603" i="14"/>
  <c r="O4325" i="6" s="1"/>
  <c r="H603" i="14"/>
  <c r="O4327" i="6"/>
  <c r="O4328" i="6"/>
  <c r="J604" i="14"/>
  <c r="N4332" i="6" s="1"/>
  <c r="L604" i="14"/>
  <c r="J605" i="14"/>
  <c r="N4344" i="6" s="1"/>
  <c r="L605" i="14"/>
  <c r="J606" i="14"/>
  <c r="N4356" i="6" s="1"/>
  <c r="L606" i="14"/>
  <c r="O4366" i="6" s="1"/>
  <c r="H606" i="14"/>
  <c r="J607" i="14"/>
  <c r="N4367" i="6" s="1"/>
  <c r="O4367" i="6"/>
  <c r="J608" i="14"/>
  <c r="N4369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5" i="6" s="1"/>
  <c r="O4374" i="6"/>
  <c r="O4375" i="6"/>
  <c r="J612" i="14"/>
  <c r="H612" i="14" s="1"/>
  <c r="L612" i="14"/>
  <c r="J613" i="14"/>
  <c r="H613" i="14" s="1"/>
  <c r="L613" i="14"/>
  <c r="J614" i="14"/>
  <c r="N4397" i="6" s="1"/>
  <c r="L614" i="14"/>
  <c r="J615" i="14"/>
  <c r="N4405" i="6" s="1"/>
  <c r="L615" i="14"/>
  <c r="J616" i="14"/>
  <c r="N4414" i="6" s="1"/>
  <c r="L616" i="14"/>
  <c r="J617" i="14"/>
  <c r="N4424" i="6" s="1"/>
  <c r="L617" i="14"/>
  <c r="J618" i="14"/>
  <c r="N4429" i="6" s="1"/>
  <c r="O4429" i="6"/>
  <c r="J619" i="14"/>
  <c r="N4431" i="6" s="1"/>
  <c r="O4430" i="6"/>
  <c r="O4431" i="6"/>
  <c r="J620" i="14"/>
  <c r="N4434" i="6" s="1"/>
  <c r="L620" i="14"/>
  <c r="J621" i="14"/>
  <c r="N4443" i="6" s="1"/>
  <c r="L621" i="14"/>
  <c r="J622" i="14"/>
  <c r="N4449" i="6" s="1"/>
  <c r="L622" i="14"/>
  <c r="J623" i="14"/>
  <c r="N4454" i="6" s="1"/>
  <c r="L623" i="14"/>
  <c r="J624" i="14"/>
  <c r="N4464" i="6" s="1"/>
  <c r="L624" i="14"/>
  <c r="J625" i="14"/>
  <c r="N4473" i="6" s="1"/>
  <c r="L625" i="14"/>
  <c r="J626" i="14"/>
  <c r="N4483" i="6" s="1"/>
  <c r="L626" i="14"/>
  <c r="J627" i="14"/>
  <c r="N4490" i="6" s="1"/>
  <c r="O4489" i="6"/>
  <c r="O4490" i="6"/>
  <c r="O4491" i="6"/>
  <c r="J628" i="14"/>
  <c r="N4492" i="6" s="1"/>
  <c r="O4492" i="6"/>
  <c r="O4493" i="6"/>
  <c r="J629" i="14"/>
  <c r="N4494" i="6" s="1"/>
  <c r="O4494" i="6"/>
  <c r="O4495" i="6"/>
  <c r="J630" i="14"/>
  <c r="N4496" i="6" s="1"/>
  <c r="L630" i="14"/>
  <c r="J631" i="14"/>
  <c r="N4512" i="6" s="1"/>
  <c r="L631" i="14"/>
  <c r="J632" i="14"/>
  <c r="N4518" i="6" s="1"/>
  <c r="L632" i="14"/>
  <c r="J633" i="14"/>
  <c r="N4523" i="6" s="1"/>
  <c r="L633" i="14"/>
  <c r="J637" i="14"/>
  <c r="N4536" i="6" s="1"/>
  <c r="L637" i="14"/>
  <c r="O4542" i="6" s="1"/>
  <c r="H637" i="14"/>
  <c r="O4534" i="6"/>
  <c r="O4536" i="6"/>
  <c r="O4540" i="6"/>
  <c r="N4543" i="6"/>
  <c r="O4543" i="6"/>
  <c r="N4544" i="6"/>
  <c r="O4544" i="6"/>
  <c r="N4545" i="6"/>
  <c r="O4545" i="6"/>
  <c r="N4546" i="6"/>
  <c r="O4546" i="6"/>
  <c r="N4548" i="6"/>
  <c r="O4548" i="6"/>
  <c r="N4549" i="6"/>
  <c r="O4549" i="6"/>
  <c r="N4550" i="6"/>
  <c r="O4550" i="6"/>
  <c r="N4551" i="6"/>
  <c r="O4551" i="6"/>
  <c r="N4552" i="6"/>
  <c r="O4552" i="6"/>
  <c r="J635" i="14"/>
  <c r="L635" i="14"/>
  <c r="O4558" i="6" s="1"/>
  <c r="H635" i="14"/>
  <c r="O4553" i="6"/>
  <c r="J634" i="14"/>
  <c r="N4569" i="6" s="1"/>
  <c r="L634" i="14"/>
  <c r="O4578" i="6" s="1"/>
  <c r="H634" i="14"/>
  <c r="O4573" i="6"/>
  <c r="J638" i="14"/>
  <c r="N4582" i="6" s="1"/>
  <c r="L638" i="14"/>
  <c r="O4579" i="6" s="1"/>
  <c r="H638" i="14"/>
  <c r="O4580" i="6"/>
  <c r="O4582" i="6"/>
  <c r="O4586" i="6"/>
  <c r="O4587" i="6"/>
  <c r="J639" i="14"/>
  <c r="N4591" i="6" s="1"/>
  <c r="L639" i="14"/>
  <c r="H639" i="14"/>
  <c r="O4595" i="6"/>
  <c r="O4591" i="6"/>
  <c r="O4594" i="6"/>
  <c r="O4599" i="6"/>
  <c r="O4601" i="6"/>
  <c r="J640" i="14"/>
  <c r="N4609" i="6" s="1"/>
  <c r="L640" i="14"/>
  <c r="O4611" i="6" s="1"/>
  <c r="H640" i="14"/>
  <c r="O4609" i="6"/>
  <c r="J641" i="14"/>
  <c r="N4617" i="6" s="1"/>
  <c r="L641" i="14"/>
  <c r="O4616" i="6" s="1"/>
  <c r="O4618" i="6"/>
  <c r="J642" i="14"/>
  <c r="N4620" i="6" s="1"/>
  <c r="L642" i="14"/>
  <c r="O4622" i="6" s="1"/>
  <c r="H642" i="14"/>
  <c r="J643" i="14"/>
  <c r="N4631" i="6" s="1"/>
  <c r="L643" i="14"/>
  <c r="H643" i="14"/>
  <c r="O4633" i="6"/>
  <c r="J644" i="14"/>
  <c r="L644" i="14"/>
  <c r="H644" i="14"/>
  <c r="O4644" i="6"/>
  <c r="J645" i="14"/>
  <c r="N4659" i="6" s="1"/>
  <c r="L645" i="14"/>
  <c r="O4651" i="6" s="1"/>
  <c r="H645" i="14"/>
  <c r="O4656" i="6"/>
  <c r="O4657" i="6"/>
  <c r="J646" i="14"/>
  <c r="N4663" i="6" s="1"/>
  <c r="L646" i="14"/>
  <c r="H646" i="14"/>
  <c r="O4661" i="6"/>
  <c r="O4666" i="6"/>
  <c r="O4665" i="6"/>
  <c r="O4667" i="6"/>
  <c r="J647" i="14"/>
  <c r="N4673" i="6" s="1"/>
  <c r="L647" i="14"/>
  <c r="H647" i="14"/>
  <c r="O4675" i="6"/>
  <c r="N4679" i="6"/>
  <c r="O4679" i="6"/>
  <c r="N4680" i="6"/>
  <c r="O4680" i="6"/>
  <c r="N4681" i="6"/>
  <c r="O4681" i="6"/>
  <c r="N4682" i="6"/>
  <c r="O4682" i="6"/>
  <c r="N4683" i="6"/>
  <c r="O4683" i="6"/>
  <c r="N4685" i="6"/>
  <c r="O4685" i="6"/>
  <c r="J649" i="14"/>
  <c r="L649" i="14"/>
  <c r="O4696" i="6" s="1"/>
  <c r="H649" i="14"/>
  <c r="O4687" i="6"/>
  <c r="O4693" i="6"/>
  <c r="O4694" i="6"/>
  <c r="J650" i="14"/>
  <c r="N4697" i="6" s="1"/>
  <c r="L650" i="14"/>
  <c r="H650" i="14"/>
  <c r="O4698" i="6"/>
  <c r="O4697" i="6"/>
  <c r="O4699" i="6"/>
  <c r="O4703" i="6"/>
  <c r="O4704" i="6"/>
  <c r="J651" i="14"/>
  <c r="O4705" i="6"/>
  <c r="O4706" i="6"/>
  <c r="J652" i="14"/>
  <c r="N4708" i="6" s="1"/>
  <c r="O4707" i="6"/>
  <c r="O4708" i="6"/>
  <c r="O4709" i="6"/>
  <c r="J653" i="14"/>
  <c r="L653" i="14"/>
  <c r="O4720" i="6" s="1"/>
  <c r="H653" i="14"/>
  <c r="O4713" i="6"/>
  <c r="O4717" i="6"/>
  <c r="O4726" i="6"/>
  <c r="J654" i="14"/>
  <c r="N4728" i="6" s="1"/>
  <c r="L654" i="14"/>
  <c r="O4734" i="6" s="1"/>
  <c r="H654" i="14"/>
  <c r="J655" i="14"/>
  <c r="L655" i="14"/>
  <c r="H655" i="14"/>
  <c r="O4745" i="6"/>
  <c r="J656" i="14"/>
  <c r="N4752" i="6" s="1"/>
  <c r="O4751" i="6"/>
  <c r="O4752" i="6"/>
  <c r="J657" i="14"/>
  <c r="N4753" i="6" s="1"/>
  <c r="O4753" i="6"/>
  <c r="J658" i="14"/>
  <c r="N4754" i="6" s="1"/>
  <c r="O4754" i="6"/>
  <c r="O4755" i="6"/>
  <c r="J664" i="14"/>
  <c r="N4756" i="6" s="1"/>
  <c r="L664" i="14"/>
  <c r="O4760" i="6" s="1"/>
  <c r="H664" i="14"/>
  <c r="O4761" i="6"/>
  <c r="O4757" i="6"/>
  <c r="O4762" i="6"/>
  <c r="O4764" i="6"/>
  <c r="L663" i="14"/>
  <c r="O4769" i="6" s="1"/>
  <c r="H663" i="14"/>
  <c r="J662" i="14"/>
  <c r="L662" i="14"/>
  <c r="H662" i="14"/>
  <c r="O4781" i="6"/>
  <c r="O4780" i="6"/>
  <c r="J661" i="14"/>
  <c r="N4786" i="6" s="1"/>
  <c r="L661" i="14"/>
  <c r="O4784" i="6" s="1"/>
  <c r="H661" i="14"/>
  <c r="J660" i="14"/>
  <c r="L660" i="14"/>
  <c r="O4797" i="6" s="1"/>
  <c r="H660" i="14"/>
  <c r="O4798" i="6"/>
  <c r="O4801" i="6"/>
  <c r="O4799" i="6"/>
  <c r="O4802" i="6"/>
  <c r="O4803" i="6"/>
  <c r="O4805" i="6"/>
  <c r="J659" i="14"/>
  <c r="N4806" i="6" s="1"/>
  <c r="L659" i="14"/>
  <c r="H659" i="14"/>
  <c r="O4806" i="6"/>
  <c r="O4807" i="6"/>
  <c r="O4811" i="6"/>
  <c r="L665" i="14"/>
  <c r="O4817" i="6" s="1"/>
  <c r="K665" i="14"/>
  <c r="J665" i="14"/>
  <c r="O4816" i="6"/>
  <c r="L666" i="14"/>
  <c r="O4823" i="6" s="1"/>
  <c r="J666" i="14"/>
  <c r="O4822" i="6"/>
  <c r="O4824" i="6"/>
  <c r="K667" i="14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38" i="6" s="1"/>
  <c r="L669" i="14"/>
  <c r="O4838" i="6" s="1"/>
  <c r="H669" i="14"/>
  <c r="O4839" i="6"/>
  <c r="O4849" i="6"/>
  <c r="J670" i="14"/>
  <c r="N4855" i="6" s="1"/>
  <c r="L670" i="14"/>
  <c r="O4855" i="6" s="1"/>
  <c r="H670" i="14"/>
  <c r="O4854" i="6"/>
  <c r="O4851" i="6"/>
  <c r="O4852" i="6"/>
  <c r="O4853" i="6"/>
  <c r="O4856" i="6"/>
  <c r="O4858" i="6"/>
  <c r="O4859" i="6"/>
  <c r="J671" i="14"/>
  <c r="N4865" i="6" s="1"/>
  <c r="L671" i="14"/>
  <c r="H671" i="14"/>
  <c r="O4860" i="6"/>
  <c r="O4861" i="6"/>
  <c r="O4865" i="6"/>
  <c r="J672" i="14"/>
  <c r="N4871" i="6" s="1"/>
  <c r="L672" i="14"/>
  <c r="H672" i="14"/>
  <c r="O4874" i="6"/>
  <c r="O4873" i="6"/>
  <c r="J673" i="14"/>
  <c r="N4883" i="6" s="1"/>
  <c r="L673" i="14"/>
  <c r="O4882" i="6" s="1"/>
  <c r="H673" i="14"/>
  <c r="O4878" i="6"/>
  <c r="O4881" i="6"/>
  <c r="O4883" i="6"/>
  <c r="O4887" i="6"/>
  <c r="J674" i="14"/>
  <c r="N4889" i="6" s="1"/>
  <c r="L674" i="14"/>
  <c r="O4893" i="6" s="1"/>
  <c r="H674" i="14"/>
  <c r="O4894" i="6"/>
  <c r="J675" i="14"/>
  <c r="L675" i="14"/>
  <c r="O4905" i="6" s="1"/>
  <c r="J676" i="14"/>
  <c r="N4914" i="6" s="1"/>
  <c r="L676" i="14"/>
  <c r="H676" i="14"/>
  <c r="O4913" i="6"/>
  <c r="J677" i="14"/>
  <c r="N4916" i="6" s="1"/>
  <c r="L677" i="14"/>
  <c r="H677" i="14"/>
  <c r="O4921" i="6"/>
  <c r="J678" i="14"/>
  <c r="N4925" i="6" s="1"/>
  <c r="L678" i="14"/>
  <c r="O4924" i="6" s="1"/>
  <c r="H678" i="14"/>
  <c r="O4922" i="6"/>
  <c r="O4925" i="6"/>
  <c r="O4927" i="6"/>
  <c r="J679" i="14"/>
  <c r="N4933" i="6" s="1"/>
  <c r="L679" i="14"/>
  <c r="H679" i="14"/>
  <c r="O4928" i="6"/>
  <c r="O4932" i="6"/>
  <c r="O4931" i="6"/>
  <c r="O4933" i="6"/>
  <c r="J680" i="14"/>
  <c r="N4937" i="6" s="1"/>
  <c r="L680" i="14"/>
  <c r="O4939" i="6" s="1"/>
  <c r="H680" i="14"/>
  <c r="J681" i="14"/>
  <c r="N4947" i="6" s="1"/>
  <c r="L681" i="14"/>
  <c r="O4947" i="6" s="1"/>
  <c r="H681" i="14"/>
  <c r="O4955" i="6"/>
  <c r="J682" i="14"/>
  <c r="N4957" i="6" s="1"/>
  <c r="L682" i="14"/>
  <c r="O4961" i="6" s="1"/>
  <c r="H682" i="14"/>
  <c r="J683" i="14"/>
  <c r="N4965" i="6" s="1"/>
  <c r="L683" i="14"/>
  <c r="O4967" i="6" s="1"/>
  <c r="H683" i="14"/>
  <c r="O4968" i="6"/>
  <c r="J684" i="14"/>
  <c r="N4973" i="6" s="1"/>
  <c r="L684" i="14"/>
  <c r="O4976" i="6" s="1"/>
  <c r="H684" i="14"/>
  <c r="O4970" i="6"/>
  <c r="O4973" i="6"/>
  <c r="O4975" i="6"/>
  <c r="O4979" i="6"/>
  <c r="J685" i="14"/>
  <c r="N4983" i="6" s="1"/>
  <c r="L685" i="14"/>
  <c r="O4981" i="6" s="1"/>
  <c r="H685" i="14"/>
  <c r="O4987" i="6"/>
  <c r="J686" i="14"/>
  <c r="N4990" i="6" s="1"/>
  <c r="L686" i="14"/>
  <c r="H686" i="14"/>
  <c r="J687" i="14"/>
  <c r="N5001" i="6" s="1"/>
  <c r="L687" i="14"/>
  <c r="H687" i="14"/>
  <c r="O5007" i="6"/>
  <c r="J688" i="14"/>
  <c r="N5015" i="6" s="1"/>
  <c r="L688" i="14"/>
  <c r="O5012" i="6" s="1"/>
  <c r="H688" i="14"/>
  <c r="O5014" i="6"/>
  <c r="O5017" i="6"/>
  <c r="J689" i="14"/>
  <c r="N5022" i="6" s="1"/>
  <c r="L689" i="14"/>
  <c r="H689" i="14"/>
  <c r="J690" i="14"/>
  <c r="N5033" i="6" s="1"/>
  <c r="L690" i="14"/>
  <c r="O5031" i="6" s="1"/>
  <c r="H690" i="14"/>
  <c r="O5032" i="6"/>
  <c r="O5030" i="6"/>
  <c r="O5033" i="6"/>
  <c r="O5035" i="6"/>
  <c r="O5036" i="6"/>
  <c r="O5037" i="6"/>
  <c r="O5039" i="6"/>
  <c r="J691" i="14"/>
  <c r="N5043" i="6" s="1"/>
  <c r="L691" i="14"/>
  <c r="O5044" i="6" s="1"/>
  <c r="H691" i="14"/>
  <c r="J692" i="14"/>
  <c r="N5046" i="6" s="1"/>
  <c r="L692" i="14"/>
  <c r="H692" i="14"/>
  <c r="O5048" i="6"/>
  <c r="O5046" i="6"/>
  <c r="O5047" i="6"/>
  <c r="O5049" i="6"/>
  <c r="O5051" i="6"/>
  <c r="O5052" i="6"/>
  <c r="O5053" i="6"/>
  <c r="O5055" i="6"/>
  <c r="J693" i="14"/>
  <c r="N5058" i="6" s="1"/>
  <c r="L693" i="14"/>
  <c r="O5060" i="6" s="1"/>
  <c r="H693" i="14"/>
  <c r="O5057" i="6"/>
  <c r="J694" i="14"/>
  <c r="L694" i="14"/>
  <c r="O5065" i="6" s="1"/>
  <c r="H694" i="14"/>
  <c r="O5063" i="6"/>
  <c r="O5066" i="6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5" i="6" s="1"/>
  <c r="L698" i="14"/>
  <c r="H698" i="14"/>
  <c r="O5073" i="6"/>
  <c r="O5072" i="6"/>
  <c r="O5074" i="6"/>
  <c r="O5077" i="6"/>
  <c r="O5078" i="6"/>
  <c r="O5080" i="6"/>
  <c r="O5083" i="6"/>
  <c r="J699" i="14"/>
  <c r="N5084" i="6" s="1"/>
  <c r="L699" i="14"/>
  <c r="O5094" i="6" s="1"/>
  <c r="H699" i="14"/>
  <c r="O5085" i="6"/>
  <c r="O5091" i="6"/>
  <c r="O5092" i="6"/>
  <c r="O5098" i="6"/>
  <c r="J700" i="14"/>
  <c r="N5107" i="6" s="1"/>
  <c r="L700" i="14"/>
  <c r="O5105" i="6" s="1"/>
  <c r="H700" i="14"/>
  <c r="O5100" i="6"/>
  <c r="O5104" i="6"/>
  <c r="O5110" i="6"/>
  <c r="J701" i="14"/>
  <c r="N5111" i="6" s="1"/>
  <c r="L701" i="14"/>
  <c r="O5115" i="6" s="1"/>
  <c r="H701" i="14"/>
  <c r="O5113" i="6"/>
  <c r="O5119" i="6"/>
  <c r="J702" i="14"/>
  <c r="N5128" i="6" s="1"/>
  <c r="L702" i="14"/>
  <c r="O5120" i="6" s="1"/>
  <c r="H702" i="14"/>
  <c r="O5127" i="6"/>
  <c r="O5126" i="6"/>
  <c r="O5128" i="6"/>
  <c r="J703" i="14"/>
  <c r="L703" i="14"/>
  <c r="H703" i="14"/>
  <c r="O5133" i="6"/>
  <c r="O5135" i="6"/>
  <c r="J704" i="14"/>
  <c r="L704" i="14"/>
  <c r="O5139" i="6" s="1"/>
  <c r="H704" i="14"/>
  <c r="O5146" i="6"/>
  <c r="O5144" i="6"/>
  <c r="O5148" i="6"/>
  <c r="J705" i="14"/>
  <c r="N5161" i="6" s="1"/>
  <c r="L705" i="14"/>
  <c r="H705" i="14"/>
  <c r="O5160" i="6"/>
  <c r="J706" i="14"/>
  <c r="N5166" i="6" s="1"/>
  <c r="O5166" i="6"/>
  <c r="O5167" i="6"/>
  <c r="O5168" i="6"/>
  <c r="O5169" i="6"/>
  <c r="O5170" i="6"/>
  <c r="O5171" i="6"/>
  <c r="O5172" i="6"/>
  <c r="J708" i="14"/>
  <c r="N5173" i="6" s="1"/>
  <c r="L708" i="14"/>
  <c r="H708" i="14"/>
  <c r="O5174" i="6"/>
  <c r="O5173" i="6"/>
  <c r="O5175" i="6"/>
  <c r="O5177" i="6"/>
  <c r="O5179" i="6"/>
  <c r="O5180" i="6"/>
  <c r="J709" i="14"/>
  <c r="L709" i="14"/>
  <c r="O5189" i="6" s="1"/>
  <c r="H709" i="14"/>
  <c r="J710" i="14"/>
  <c r="N5197" i="6" s="1"/>
  <c r="L710" i="14"/>
  <c r="O5195" i="6" s="1"/>
  <c r="H710" i="14"/>
  <c r="O5209" i="6"/>
  <c r="J711" i="14"/>
  <c r="N5211" i="6" s="1"/>
  <c r="L711" i="14"/>
  <c r="O5220" i="6" s="1"/>
  <c r="H711" i="14"/>
  <c r="O5213" i="6"/>
  <c r="O5218" i="6"/>
  <c r="J712" i="14"/>
  <c r="N5221" i="6" s="1"/>
  <c r="O5221" i="6"/>
  <c r="J713" i="14"/>
  <c r="N5222" i="6" s="1"/>
  <c r="O5222" i="6"/>
  <c r="J714" i="14"/>
  <c r="N5223" i="6" s="1"/>
  <c r="L714" i="14"/>
  <c r="O5223" i="6" s="1"/>
  <c r="H714" i="14"/>
  <c r="O5224" i="6"/>
  <c r="J715" i="14"/>
  <c r="N5227" i="6" s="1"/>
  <c r="L715" i="14"/>
  <c r="O5227" i="6" s="1"/>
  <c r="H715" i="14"/>
  <c r="J716" i="14"/>
  <c r="N5232" i="6" s="1"/>
  <c r="L716" i="14"/>
  <c r="O5234" i="6" s="1"/>
  <c r="H716" i="14"/>
  <c r="O5231" i="6"/>
  <c r="O5230" i="6"/>
  <c r="J717" i="14"/>
  <c r="N5245" i="6" s="1"/>
  <c r="L717" i="14"/>
  <c r="O5235" i="6" s="1"/>
  <c r="H717" i="14"/>
  <c r="O5238" i="6"/>
  <c r="O5240" i="6"/>
  <c r="O5236" i="6"/>
  <c r="O5239" i="6"/>
  <c r="O5241" i="6"/>
  <c r="O5242" i="6"/>
  <c r="O5244" i="6"/>
  <c r="J718" i="14"/>
  <c r="L718" i="14"/>
  <c r="O5251" i="6" s="1"/>
  <c r="H718" i="14"/>
  <c r="O5250" i="6"/>
  <c r="J719" i="14"/>
  <c r="N5256" i="6" s="1"/>
  <c r="L719" i="14"/>
  <c r="H719" i="14"/>
  <c r="O5255" i="6"/>
  <c r="J720" i="14"/>
  <c r="N5265" i="6" s="1"/>
  <c r="L720" i="14"/>
  <c r="O5261" i="6" s="1"/>
  <c r="H720" i="14"/>
  <c r="J721" i="14"/>
  <c r="N5274" i="6" s="1"/>
  <c r="L721" i="14"/>
  <c r="O5273" i="6" s="1"/>
  <c r="H721" i="14"/>
  <c r="O5276" i="6"/>
  <c r="J722" i="14"/>
  <c r="N5280" i="6" s="1"/>
  <c r="L722" i="14"/>
  <c r="O5281" i="6" s="1"/>
  <c r="H722" i="14"/>
  <c r="J723" i="14"/>
  <c r="N5287" i="6" s="1"/>
  <c r="L723" i="14"/>
  <c r="O5287" i="6" s="1"/>
  <c r="H723" i="14"/>
  <c r="O5293" i="6"/>
  <c r="J724" i="14"/>
  <c r="N5298" i="6" s="1"/>
  <c r="L724" i="14"/>
  <c r="O5301" i="6" s="1"/>
  <c r="H724" i="14"/>
  <c r="O5295" i="6"/>
  <c r="O5297" i="6"/>
  <c r="O5300" i="6"/>
  <c r="O5303" i="6"/>
  <c r="J725" i="14"/>
  <c r="N5306" i="6" s="1"/>
  <c r="L725" i="14"/>
  <c r="O5306" i="6" s="1"/>
  <c r="H725" i="14"/>
  <c r="O5308" i="6"/>
  <c r="J726" i="14"/>
  <c r="N5309" i="6" s="1"/>
  <c r="L726" i="14"/>
  <c r="O5316" i="6" s="1"/>
  <c r="H726" i="14"/>
  <c r="O5310" i="6"/>
  <c r="O5313" i="6"/>
  <c r="J727" i="14"/>
  <c r="N5320" i="6" s="1"/>
  <c r="L727" i="14"/>
  <c r="O5325" i="6" s="1"/>
  <c r="H727" i="14"/>
  <c r="O5322" i="6"/>
  <c r="O5321" i="6"/>
  <c r="O5324" i="6"/>
  <c r="O5326" i="6"/>
  <c r="O5327" i="6"/>
  <c r="J728" i="14"/>
  <c r="N5330" i="6" s="1"/>
  <c r="L728" i="14"/>
  <c r="O5335" i="6" s="1"/>
  <c r="H728" i="14"/>
  <c r="O5334" i="6"/>
  <c r="J729" i="14"/>
  <c r="N5338" i="6" s="1"/>
  <c r="O5336" i="6"/>
  <c r="O5337" i="6"/>
  <c r="O5338" i="6"/>
  <c r="J730" i="14"/>
  <c r="N5339" i="6" s="1"/>
  <c r="O5339" i="6"/>
  <c r="J731" i="14"/>
  <c r="N5344" i="6" s="1"/>
  <c r="L731" i="14"/>
  <c r="O5340" i="6" s="1"/>
  <c r="H731" i="14"/>
  <c r="J732" i="14"/>
  <c r="N5354" i="6" s="1"/>
  <c r="O5353" i="6"/>
  <c r="O5354" i="6"/>
  <c r="J733" i="14"/>
  <c r="N5362" i="6" s="1"/>
  <c r="L733" i="14"/>
  <c r="O5361" i="6" s="1"/>
  <c r="H733" i="14"/>
  <c r="O5359" i="6"/>
  <c r="O5355" i="6"/>
  <c r="O5356" i="6"/>
  <c r="O5357" i="6"/>
  <c r="O5360" i="6"/>
  <c r="O5362" i="6"/>
  <c r="O5363" i="6"/>
  <c r="J734" i="14"/>
  <c r="N5369" i="6" s="1"/>
  <c r="L734" i="14"/>
  <c r="O5364" i="6" s="1"/>
  <c r="H734" i="14"/>
  <c r="O5370" i="6"/>
  <c r="J735" i="14"/>
  <c r="N5371" i="6" s="1"/>
  <c r="O5371" i="6"/>
  <c r="O5372" i="6"/>
  <c r="J736" i="14"/>
  <c r="N5373" i="6" s="1"/>
  <c r="L736" i="14"/>
  <c r="H736" i="14"/>
  <c r="O5376" i="6"/>
  <c r="O5378" i="6"/>
  <c r="O5374" i="6"/>
  <c r="O5375" i="6"/>
  <c r="O5377" i="6"/>
  <c r="J737" i="14"/>
  <c r="N5380" i="6" s="1"/>
  <c r="L737" i="14"/>
  <c r="O5380" i="6" s="1"/>
  <c r="H737" i="14"/>
  <c r="O5386" i="6"/>
  <c r="O5388" i="6"/>
  <c r="J738" i="14"/>
  <c r="N5395" i="6" s="1"/>
  <c r="L738" i="14"/>
  <c r="O5395" i="6" s="1"/>
  <c r="H738" i="14"/>
  <c r="O5394" i="6"/>
  <c r="K739" i="14"/>
  <c r="J739" i="14"/>
  <c r="L739" i="14"/>
  <c r="O5409" i="6" s="1"/>
  <c r="H739" i="14"/>
  <c r="O5398" i="6"/>
  <c r="O5403" i="6"/>
  <c r="O5405" i="6"/>
  <c r="J740" i="14"/>
  <c r="N5411" i="6" s="1"/>
  <c r="O5411" i="6"/>
  <c r="J741" i="14"/>
  <c r="N5412" i="6" s="1"/>
  <c r="O5412" i="6"/>
  <c r="J742" i="14"/>
  <c r="N5413" i="6" s="1"/>
  <c r="O5413" i="6"/>
  <c r="J743" i="14"/>
  <c r="N5417" i="6" s="1"/>
  <c r="L743" i="14"/>
  <c r="O5414" i="6" s="1"/>
  <c r="H743" i="14"/>
  <c r="O5420" i="6"/>
  <c r="O5421" i="6"/>
  <c r="J744" i="14"/>
  <c r="N5428" i="6" s="1"/>
  <c r="L744" i="14"/>
  <c r="O5423" i="6" s="1"/>
  <c r="H744" i="14"/>
  <c r="O5425" i="6"/>
  <c r="J745" i="14"/>
  <c r="N5431" i="6" s="1"/>
  <c r="L745" i="14"/>
  <c r="O5436" i="6" s="1"/>
  <c r="H745" i="14"/>
  <c r="O5435" i="6"/>
  <c r="O5431" i="6"/>
  <c r="O5434" i="6"/>
  <c r="O5439" i="6"/>
  <c r="J746" i="14"/>
  <c r="N5449" i="6" s="1"/>
  <c r="L746" i="14"/>
  <c r="O5446" i="6" s="1"/>
  <c r="H746" i="14"/>
  <c r="O5443" i="6"/>
  <c r="O5450" i="6"/>
  <c r="J747" i="14"/>
  <c r="N5452" i="6" s="1"/>
  <c r="L747" i="14"/>
  <c r="H747" i="14"/>
  <c r="O5454" i="6"/>
  <c r="O5452" i="6"/>
  <c r="O5457" i="6"/>
  <c r="J748" i="14"/>
  <c r="N5459" i="6" s="1"/>
  <c r="O5459" i="6"/>
  <c r="J749" i="14"/>
  <c r="N5460" i="6" s="1"/>
  <c r="O5460" i="6"/>
  <c r="J750" i="14"/>
  <c r="N5463" i="6" s="1"/>
  <c r="L750" i="14"/>
  <c r="O5466" i="6" s="1"/>
  <c r="H750" i="14"/>
  <c r="J751" i="14"/>
  <c r="N5473" i="6" s="1"/>
  <c r="L751" i="14"/>
  <c r="O5475" i="6" s="1"/>
  <c r="H751" i="14"/>
  <c r="J752" i="14"/>
  <c r="N5480" i="6" s="1"/>
  <c r="L752" i="14"/>
  <c r="H752" i="14"/>
  <c r="O5484" i="6"/>
  <c r="J753" i="14"/>
  <c r="N5491" i="6" s="1"/>
  <c r="L753" i="14"/>
  <c r="H753" i="14"/>
  <c r="O5488" i="6"/>
  <c r="O5489" i="6"/>
  <c r="O5490" i="6"/>
  <c r="O5491" i="6"/>
  <c r="O5492" i="6"/>
  <c r="J754" i="14"/>
  <c r="N5493" i="6" s="1"/>
  <c r="L754" i="14"/>
  <c r="H754" i="14"/>
  <c r="O5494" i="6"/>
  <c r="O5498" i="6"/>
  <c r="O5493" i="6"/>
  <c r="O5496" i="6"/>
  <c r="O5499" i="6"/>
  <c r="O5500" i="6"/>
  <c r="L755" i="14"/>
  <c r="O5506" i="6" s="1"/>
  <c r="H755" i="14"/>
  <c r="J756" i="14"/>
  <c r="N5515" i="6" s="1"/>
  <c r="L756" i="14"/>
  <c r="H756" i="14"/>
  <c r="O5514" i="6"/>
  <c r="O5516" i="6"/>
  <c r="L757" i="14"/>
  <c r="O5519" i="6" s="1"/>
  <c r="J757" i="14"/>
  <c r="O5521" i="6"/>
  <c r="O5522" i="6"/>
  <c r="J758" i="14"/>
  <c r="N5527" i="6" s="1"/>
  <c r="L758" i="14"/>
  <c r="O5528" i="6" s="1"/>
  <c r="H758" i="14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3" i="6" s="1"/>
  <c r="O5543" i="6"/>
  <c r="O5544" i="6"/>
  <c r="J765" i="14"/>
  <c r="N5548" i="6" s="1"/>
  <c r="L765" i="14"/>
  <c r="O5545" i="6" s="1"/>
  <c r="H765" i="14"/>
  <c r="O5549" i="6"/>
  <c r="J766" i="14"/>
  <c r="N5557" i="6" s="1"/>
  <c r="L766" i="14"/>
  <c r="O5561" i="6" s="1"/>
  <c r="H766" i="14"/>
  <c r="O5560" i="6"/>
  <c r="O5559" i="6"/>
  <c r="O5562" i="6"/>
  <c r="O5563" i="6"/>
  <c r="O5565" i="6"/>
  <c r="J767" i="14"/>
  <c r="N5572" i="6" s="1"/>
  <c r="L767" i="14"/>
  <c r="O5573" i="6" s="1"/>
  <c r="H767" i="14"/>
  <c r="J768" i="14"/>
  <c r="N5581" i="6" s="1"/>
  <c r="O5581" i="6"/>
  <c r="J769" i="14"/>
  <c r="O5582" i="6"/>
  <c r="O5583" i="6"/>
  <c r="L770" i="14"/>
  <c r="H770" i="14"/>
  <c r="O5584" i="6"/>
  <c r="O5588" i="6"/>
  <c r="O5590" i="6"/>
  <c r="O5594" i="6"/>
  <c r="J771" i="14"/>
  <c r="N5596" i="6" s="1"/>
  <c r="L771" i="14"/>
  <c r="H771" i="14"/>
  <c r="O5599" i="6"/>
  <c r="O5600" i="6"/>
  <c r="O5596" i="6"/>
  <c r="O5598" i="6"/>
  <c r="O5601" i="6"/>
  <c r="O5602" i="6"/>
  <c r="J772" i="14"/>
  <c r="L772" i="14"/>
  <c r="H772" i="14"/>
  <c r="O5612" i="6"/>
  <c r="O5607" i="6"/>
  <c r="O5604" i="6"/>
  <c r="O5606" i="6"/>
  <c r="O5608" i="6"/>
  <c r="O5609" i="6"/>
  <c r="O5611" i="6"/>
  <c r="J773" i="14"/>
  <c r="N5614" i="6" s="1"/>
  <c r="O5614" i="6"/>
  <c r="J774" i="14"/>
  <c r="L774" i="14"/>
  <c r="O5616" i="6" s="1"/>
  <c r="H774" i="14"/>
  <c r="O5618" i="6"/>
  <c r="O5617" i="6"/>
  <c r="J775" i="14"/>
  <c r="N5623" i="6" s="1"/>
  <c r="L775" i="14"/>
  <c r="O5626" i="6" s="1"/>
  <c r="H775" i="14"/>
  <c r="O5623" i="6"/>
  <c r="O5625" i="6"/>
  <c r="O5621" i="6"/>
  <c r="O5622" i="6"/>
  <c r="O5624" i="6"/>
  <c r="O5627" i="6"/>
  <c r="O5628" i="6"/>
  <c r="O5630" i="6"/>
  <c r="J776" i="14"/>
  <c r="N5632" i="6" s="1"/>
  <c r="L776" i="14"/>
  <c r="H776" i="14"/>
  <c r="O5635" i="6"/>
  <c r="O5632" i="6"/>
  <c r="O5638" i="6"/>
  <c r="J777" i="14"/>
  <c r="N5645" i="6" s="1"/>
  <c r="L777" i="14"/>
  <c r="H777" i="14"/>
  <c r="J778" i="14"/>
  <c r="L778" i="14"/>
  <c r="O5652" i="6" s="1"/>
  <c r="H778" i="14"/>
  <c r="O5649" i="6"/>
  <c r="J779" i="14"/>
  <c r="N5654" i="6" s="1"/>
  <c r="O5654" i="6"/>
  <c r="J780" i="14"/>
  <c r="N5655" i="6" s="1"/>
  <c r="O5655" i="6"/>
  <c r="J781" i="14"/>
  <c r="N5656" i="6" s="1"/>
  <c r="O5656" i="6"/>
  <c r="J782" i="14"/>
  <c r="N5657" i="6" s="1"/>
  <c r="O5657" i="6"/>
  <c r="J783" i="14"/>
  <c r="N5658" i="6" s="1"/>
  <c r="O5658" i="6"/>
  <c r="K784" i="14"/>
  <c r="J784" i="14"/>
  <c r="O5659" i="6"/>
  <c r="O5660" i="6"/>
  <c r="J785" i="14"/>
  <c r="N5661" i="6" s="1"/>
  <c r="O5661" i="6"/>
  <c r="J786" i="14"/>
  <c r="N5662" i="6" s="1"/>
  <c r="O5662" i="6"/>
  <c r="J787" i="14"/>
  <c r="N5665" i="6" s="1"/>
  <c r="L787" i="14"/>
  <c r="O5664" i="6" s="1"/>
  <c r="H787" i="14"/>
  <c r="O5668" i="6"/>
  <c r="J788" i="14"/>
  <c r="N5674" i="6" s="1"/>
  <c r="L788" i="14"/>
  <c r="O5681" i="6" s="1"/>
  <c r="H788" i="14"/>
  <c r="O5672" i="6"/>
  <c r="J789" i="14"/>
  <c r="N5688" i="6" s="1"/>
  <c r="L789" i="14"/>
  <c r="O5687" i="6" s="1"/>
  <c r="H789" i="14"/>
  <c r="O5685" i="6"/>
  <c r="O5684" i="6"/>
  <c r="O5686" i="6"/>
  <c r="O5688" i="6"/>
  <c r="O5689" i="6"/>
  <c r="J790" i="14"/>
  <c r="N5695" i="6" s="1"/>
  <c r="L790" i="14"/>
  <c r="O5694" i="6" s="1"/>
  <c r="H790" i="14"/>
  <c r="O5700" i="6"/>
  <c r="J791" i="14"/>
  <c r="N5709" i="6" s="1"/>
  <c r="L791" i="14"/>
  <c r="O5708" i="6" s="1"/>
  <c r="H791" i="14"/>
  <c r="O5705" i="6"/>
  <c r="O5712" i="6"/>
  <c r="J792" i="14"/>
  <c r="N5716" i="6" s="1"/>
  <c r="L792" i="14"/>
  <c r="H792" i="14"/>
  <c r="O5717" i="6"/>
  <c r="O5718" i="6"/>
  <c r="O5722" i="6"/>
  <c r="J793" i="14"/>
  <c r="N5723" i="6" s="1"/>
  <c r="O5723" i="6"/>
  <c r="J794" i="14"/>
  <c r="N5728" i="6" s="1"/>
  <c r="L794" i="14"/>
  <c r="O5726" i="6" s="1"/>
  <c r="H794" i="14"/>
  <c r="J795" i="14"/>
  <c r="N5739" i="6" s="1"/>
  <c r="L795" i="14"/>
  <c r="H795" i="14"/>
  <c r="O5731" i="6"/>
  <c r="O5737" i="6"/>
  <c r="O5739" i="6"/>
  <c r="J796" i="14"/>
  <c r="N5742" i="6" s="1"/>
  <c r="O5742" i="6"/>
  <c r="J797" i="14"/>
  <c r="N5743" i="6" s="1"/>
  <c r="O5743" i="6"/>
  <c r="J798" i="14"/>
  <c r="N5745" i="6" s="1"/>
  <c r="O5744" i="6"/>
  <c r="O5745" i="6"/>
  <c r="K799" i="14"/>
  <c r="J799" i="14"/>
  <c r="O5746" i="6"/>
  <c r="O5747" i="6"/>
  <c r="J800" i="14"/>
  <c r="N5757" i="6" s="1"/>
  <c r="L800" i="14"/>
  <c r="O5756" i="6" s="1"/>
  <c r="H800" i="14"/>
  <c r="O5748" i="6"/>
  <c r="O5750" i="6"/>
  <c r="O5751" i="6"/>
  <c r="O5752" i="6"/>
  <c r="O5754" i="6"/>
  <c r="O5757" i="6"/>
  <c r="J801" i="14"/>
  <c r="N5761" i="6" s="1"/>
  <c r="L801" i="14"/>
  <c r="H801" i="14"/>
  <c r="O5759" i="6"/>
  <c r="J802" i="14"/>
  <c r="L802" i="14"/>
  <c r="H802" i="14"/>
  <c r="O5765" i="6"/>
  <c r="O5767" i="6"/>
  <c r="O5768" i="6"/>
  <c r="O5770" i="6"/>
  <c r="O5772" i="6"/>
  <c r="O5773" i="6"/>
  <c r="O5774" i="6"/>
  <c r="J803" i="14"/>
  <c r="Q803" i="14" s="1"/>
  <c r="L803" i="14"/>
  <c r="H803" i="14"/>
  <c r="O5780" i="6"/>
  <c r="O5781" i="6"/>
  <c r="O5782" i="6"/>
  <c r="J804" i="14"/>
  <c r="N5786" i="6" s="1"/>
  <c r="O5784" i="6"/>
  <c r="O5785" i="6"/>
  <c r="O5786" i="6"/>
  <c r="O5787" i="6"/>
  <c r="O5788" i="6"/>
  <c r="O5789" i="6"/>
  <c r="J805" i="14"/>
  <c r="N5790" i="6" s="1"/>
  <c r="O5790" i="6"/>
  <c r="J806" i="14"/>
  <c r="N5791" i="6" s="1"/>
  <c r="O5791" i="6"/>
  <c r="J807" i="14"/>
  <c r="N5792" i="6" s="1"/>
  <c r="O5792" i="6"/>
  <c r="J808" i="14"/>
  <c r="N5793" i="6" s="1"/>
  <c r="O5793" i="6"/>
  <c r="J809" i="14"/>
  <c r="N5800" i="6" s="1"/>
  <c r="H809" i="14"/>
  <c r="O5795" i="6"/>
  <c r="O5797" i="6"/>
  <c r="J810" i="14"/>
  <c r="N5806" i="6" s="1"/>
  <c r="H810" i="14"/>
  <c r="O5803" i="6"/>
  <c r="O5807" i="6"/>
  <c r="O5809" i="6"/>
  <c r="O5811" i="6"/>
  <c r="J811" i="14"/>
  <c r="H811" i="14"/>
  <c r="O5813" i="6"/>
  <c r="O5814" i="6"/>
  <c r="O5815" i="6"/>
  <c r="O5816" i="6"/>
  <c r="J812" i="14"/>
  <c r="N5818" i="6" s="1"/>
  <c r="H812" i="14"/>
  <c r="O5820" i="6"/>
  <c r="O5817" i="6"/>
  <c r="O5818" i="6"/>
  <c r="O5819" i="6"/>
  <c r="O5821" i="6"/>
  <c r="O5822" i="6"/>
  <c r="O5823" i="6"/>
  <c r="O5824" i="6"/>
  <c r="O5825" i="6"/>
  <c r="J813" i="14"/>
  <c r="H813" i="14"/>
  <c r="O5827" i="6"/>
  <c r="O5828" i="6"/>
  <c r="O5830" i="6"/>
  <c r="O5832" i="6"/>
  <c r="O5833" i="6"/>
  <c r="O5834" i="6"/>
  <c r="O5836" i="6"/>
  <c r="O5838" i="6"/>
  <c r="J814" i="14"/>
  <c r="N5839" i="6" s="1"/>
  <c r="O5839" i="6"/>
  <c r="J815" i="14"/>
  <c r="N5840" i="6" s="1"/>
  <c r="O5840" i="6"/>
  <c r="J816" i="14"/>
  <c r="N5841" i="6" s="1"/>
  <c r="O5841" i="6"/>
  <c r="O5842" i="6"/>
  <c r="O5843" i="6"/>
  <c r="O5844" i="6"/>
  <c r="O5845" i="6"/>
  <c r="O5846" i="6"/>
  <c r="O5847" i="6"/>
  <c r="O5848" i="6"/>
  <c r="O5849" i="6"/>
  <c r="O5850" i="6"/>
  <c r="O5851" i="6"/>
  <c r="O5852" i="6"/>
  <c r="O5853" i="6"/>
  <c r="O5854" i="6"/>
  <c r="O5855" i="6"/>
  <c r="O5856" i="6"/>
  <c r="O5857" i="6"/>
  <c r="O5858" i="6"/>
  <c r="O5859" i="6"/>
  <c r="O5860" i="6"/>
  <c r="J819" i="14"/>
  <c r="Q819" i="14" s="1"/>
  <c r="O5861" i="6"/>
  <c r="O5862" i="6"/>
  <c r="O5863" i="6"/>
  <c r="O5864" i="6"/>
  <c r="O5865" i="6"/>
  <c r="O5866" i="6"/>
  <c r="O5867" i="6"/>
  <c r="O5868" i="6"/>
  <c r="O5869" i="6"/>
  <c r="O5870" i="6"/>
  <c r="O5871" i="6"/>
  <c r="O5872" i="6"/>
  <c r="O5873" i="6"/>
  <c r="O5874" i="6"/>
  <c r="O5875" i="6"/>
  <c r="O5876" i="6"/>
  <c r="O5877" i="6"/>
  <c r="O5878" i="6"/>
  <c r="O5879" i="6"/>
  <c r="O5880" i="6"/>
  <c r="O5881" i="6"/>
  <c r="O5882" i="6"/>
  <c r="O5883" i="6"/>
  <c r="O5884" i="6"/>
  <c r="O5885" i="6"/>
  <c r="O5886" i="6"/>
  <c r="O5887" i="6"/>
  <c r="O5888" i="6"/>
  <c r="O5889" i="6"/>
  <c r="O5890" i="6"/>
  <c r="O5891" i="6"/>
  <c r="O5892" i="6"/>
  <c r="O5893" i="6"/>
  <c r="O5894" i="6"/>
  <c r="O5895" i="6"/>
  <c r="N6337" i="6"/>
  <c r="O6337" i="6"/>
  <c r="N6338" i="6"/>
  <c r="O6338" i="6"/>
  <c r="N6339" i="6"/>
  <c r="O6339" i="6"/>
  <c r="N6340" i="6"/>
  <c r="O6340" i="6"/>
  <c r="N6341" i="6"/>
  <c r="O6341" i="6"/>
  <c r="N6342" i="6"/>
  <c r="O6342" i="6"/>
  <c r="N6343" i="6"/>
  <c r="O6343" i="6"/>
  <c r="G56" i="48"/>
  <c r="C57" i="48"/>
  <c r="E57" i="48"/>
  <c r="G57" i="48"/>
  <c r="F11" i="48"/>
  <c r="F47" i="48"/>
  <c r="F52" i="48"/>
  <c r="F53" i="48"/>
  <c r="F54" i="48"/>
  <c r="C11" i="48"/>
  <c r="C12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C55" i="48"/>
  <c r="E11" i="48"/>
  <c r="E12" i="48"/>
  <c r="E5659" i="6"/>
  <c r="F5659" i="6" s="1"/>
  <c r="D5659" i="6"/>
  <c r="C5659" i="6"/>
  <c r="B5659" i="6"/>
  <c r="E5778" i="6"/>
  <c r="F5778" i="6" s="1"/>
  <c r="D5778" i="6"/>
  <c r="C5778" i="6"/>
  <c r="B5778" i="6"/>
  <c r="E5777" i="6"/>
  <c r="F5777" i="6" s="1"/>
  <c r="D5777" i="6"/>
  <c r="C5777" i="6"/>
  <c r="B5777" i="6"/>
  <c r="E5776" i="6"/>
  <c r="F5776" i="6" s="1"/>
  <c r="D5776" i="6"/>
  <c r="C5776" i="6"/>
  <c r="B5776" i="6"/>
  <c r="E5775" i="6"/>
  <c r="F5775" i="6" s="1"/>
  <c r="D5775" i="6"/>
  <c r="C5775" i="6"/>
  <c r="B5775" i="6"/>
  <c r="E5774" i="6"/>
  <c r="F5774" i="6" s="1"/>
  <c r="D5774" i="6"/>
  <c r="C5774" i="6"/>
  <c r="B5774" i="6"/>
  <c r="E5773" i="6"/>
  <c r="F5773" i="6" s="1"/>
  <c r="D5773" i="6"/>
  <c r="C5773" i="6"/>
  <c r="B5773" i="6"/>
  <c r="E5772" i="6"/>
  <c r="F5772" i="6" s="1"/>
  <c r="D5772" i="6"/>
  <c r="C5772" i="6"/>
  <c r="B5772" i="6"/>
  <c r="E5771" i="6"/>
  <c r="F5771" i="6" s="1"/>
  <c r="D5771" i="6"/>
  <c r="C5771" i="6"/>
  <c r="B5771" i="6"/>
  <c r="E5770" i="6"/>
  <c r="F5770" i="6" s="1"/>
  <c r="D5770" i="6"/>
  <c r="C5770" i="6"/>
  <c r="B5770" i="6"/>
  <c r="E5769" i="6"/>
  <c r="F5769" i="6" s="1"/>
  <c r="D5769" i="6"/>
  <c r="C5769" i="6"/>
  <c r="B5769" i="6"/>
  <c r="E5768" i="6"/>
  <c r="F5768" i="6" s="1"/>
  <c r="D5768" i="6"/>
  <c r="C5768" i="6"/>
  <c r="B5768" i="6"/>
  <c r="E5767" i="6"/>
  <c r="F5767" i="6" s="1"/>
  <c r="D5767" i="6"/>
  <c r="C5767" i="6"/>
  <c r="B5767" i="6"/>
  <c r="E5766" i="6"/>
  <c r="F5766" i="6" s="1"/>
  <c r="D5766" i="6"/>
  <c r="C5766" i="6"/>
  <c r="B5766" i="6"/>
  <c r="V5765" i="6"/>
  <c r="E5765" i="6"/>
  <c r="F5765" i="6" s="1"/>
  <c r="D5765" i="6"/>
  <c r="C5765" i="6"/>
  <c r="B5765" i="6"/>
  <c r="E5764" i="6"/>
  <c r="F5764" i="6" s="1"/>
  <c r="D5764" i="6"/>
  <c r="C5764" i="6"/>
  <c r="B5764" i="6"/>
  <c r="V5763" i="6"/>
  <c r="E5763" i="6"/>
  <c r="F5763" i="6" s="1"/>
  <c r="D5763" i="6"/>
  <c r="C5763" i="6"/>
  <c r="B5763" i="6"/>
  <c r="E5762" i="6"/>
  <c r="F5762" i="6" s="1"/>
  <c r="D5762" i="6"/>
  <c r="C5762" i="6"/>
  <c r="B5762" i="6"/>
  <c r="E5761" i="6"/>
  <c r="F5761" i="6" s="1"/>
  <c r="D5761" i="6"/>
  <c r="C5761" i="6"/>
  <c r="B5761" i="6"/>
  <c r="V5760" i="6"/>
  <c r="E5760" i="6"/>
  <c r="F5760" i="6" s="1"/>
  <c r="D5760" i="6"/>
  <c r="C5760" i="6"/>
  <c r="B5760" i="6"/>
  <c r="E5759" i="6"/>
  <c r="F5759" i="6" s="1"/>
  <c r="D5759" i="6"/>
  <c r="C5759" i="6"/>
  <c r="B5759" i="6"/>
  <c r="E5758" i="6"/>
  <c r="F5758" i="6" s="1"/>
  <c r="D5758" i="6"/>
  <c r="C5758" i="6"/>
  <c r="B5758" i="6"/>
  <c r="E5757" i="6"/>
  <c r="F5757" i="6" s="1"/>
  <c r="D5757" i="6"/>
  <c r="C5757" i="6"/>
  <c r="B5757" i="6"/>
  <c r="E5756" i="6"/>
  <c r="F5756" i="6" s="1"/>
  <c r="D5756" i="6"/>
  <c r="C5756" i="6"/>
  <c r="B5756" i="6"/>
  <c r="V5755" i="6"/>
  <c r="E5755" i="6"/>
  <c r="F5755" i="6" s="1"/>
  <c r="D5755" i="6"/>
  <c r="C5755" i="6"/>
  <c r="B5755" i="6"/>
  <c r="V5754" i="6"/>
  <c r="E5754" i="6"/>
  <c r="F5754" i="6" s="1"/>
  <c r="D5754" i="6"/>
  <c r="C5754" i="6"/>
  <c r="B5754" i="6"/>
  <c r="V5753" i="6"/>
  <c r="E5753" i="6"/>
  <c r="F5753" i="6" s="1"/>
  <c r="D5753" i="6"/>
  <c r="C5753" i="6"/>
  <c r="B5753" i="6"/>
  <c r="V5752" i="6"/>
  <c r="E5752" i="6"/>
  <c r="F5752" i="6" s="1"/>
  <c r="D5752" i="6"/>
  <c r="C5752" i="6"/>
  <c r="B5752" i="6"/>
  <c r="E5751" i="6"/>
  <c r="F5751" i="6" s="1"/>
  <c r="D5751" i="6"/>
  <c r="C5751" i="6"/>
  <c r="B5751" i="6"/>
  <c r="E5750" i="6"/>
  <c r="F5750" i="6" s="1"/>
  <c r="D5750" i="6"/>
  <c r="C5750" i="6"/>
  <c r="B5750" i="6"/>
  <c r="E5749" i="6"/>
  <c r="F5749" i="6" s="1"/>
  <c r="D5749" i="6"/>
  <c r="C5749" i="6"/>
  <c r="B5749" i="6"/>
  <c r="E5748" i="6"/>
  <c r="F5748" i="6" s="1"/>
  <c r="D5748" i="6"/>
  <c r="C5748" i="6"/>
  <c r="B5748" i="6"/>
  <c r="E5747" i="6"/>
  <c r="F5747" i="6" s="1"/>
  <c r="D5747" i="6"/>
  <c r="C5747" i="6"/>
  <c r="B5747" i="6"/>
  <c r="E5746" i="6"/>
  <c r="F5746" i="6" s="1"/>
  <c r="D5746" i="6"/>
  <c r="C5746" i="6"/>
  <c r="B5746" i="6"/>
  <c r="E5745" i="6"/>
  <c r="F5745" i="6" s="1"/>
  <c r="D5745" i="6"/>
  <c r="C5745" i="6"/>
  <c r="B5745" i="6"/>
  <c r="E5744" i="6"/>
  <c r="F5744" i="6" s="1"/>
  <c r="D5744" i="6"/>
  <c r="C5744" i="6"/>
  <c r="B5744" i="6"/>
  <c r="E5743" i="6"/>
  <c r="F5743" i="6" s="1"/>
  <c r="D5743" i="6"/>
  <c r="C5743" i="6"/>
  <c r="B5743" i="6"/>
  <c r="E5742" i="6"/>
  <c r="F5742" i="6" s="1"/>
  <c r="D5742" i="6"/>
  <c r="C5742" i="6"/>
  <c r="B5742" i="6"/>
  <c r="E5741" i="6"/>
  <c r="F5741" i="6" s="1"/>
  <c r="D5741" i="6"/>
  <c r="C5741" i="6"/>
  <c r="B5741" i="6"/>
  <c r="E5740" i="6"/>
  <c r="F5740" i="6" s="1"/>
  <c r="D5740" i="6"/>
  <c r="C5740" i="6"/>
  <c r="B5740" i="6"/>
  <c r="V5739" i="6"/>
  <c r="E5739" i="6"/>
  <c r="F5739" i="6" s="1"/>
  <c r="D5739" i="6"/>
  <c r="C5739" i="6"/>
  <c r="B5739" i="6"/>
  <c r="E5738" i="6"/>
  <c r="F5738" i="6" s="1"/>
  <c r="D5738" i="6"/>
  <c r="C5738" i="6"/>
  <c r="B5738" i="6"/>
  <c r="V5737" i="6"/>
  <c r="E5737" i="6"/>
  <c r="F5737" i="6" s="1"/>
  <c r="D5737" i="6"/>
  <c r="C5737" i="6"/>
  <c r="B5737" i="6"/>
  <c r="E5736" i="6"/>
  <c r="F5736" i="6" s="1"/>
  <c r="D5736" i="6"/>
  <c r="C5736" i="6"/>
  <c r="B5736" i="6"/>
  <c r="E5735" i="6"/>
  <c r="F5735" i="6" s="1"/>
  <c r="D5735" i="6"/>
  <c r="C5735" i="6"/>
  <c r="B5735" i="6"/>
  <c r="V5734" i="6"/>
  <c r="E5734" i="6"/>
  <c r="F5734" i="6" s="1"/>
  <c r="D5734" i="6"/>
  <c r="C5734" i="6"/>
  <c r="B5734" i="6"/>
  <c r="V5733" i="6"/>
  <c r="E5733" i="6"/>
  <c r="F5733" i="6" s="1"/>
  <c r="D5733" i="6"/>
  <c r="C5733" i="6"/>
  <c r="B5733" i="6"/>
  <c r="V5732" i="6"/>
  <c r="E5732" i="6"/>
  <c r="F5732" i="6" s="1"/>
  <c r="D5732" i="6"/>
  <c r="C5732" i="6"/>
  <c r="B5732" i="6"/>
  <c r="V5731" i="6"/>
  <c r="E5731" i="6"/>
  <c r="F5731" i="6" s="1"/>
  <c r="D5731" i="6"/>
  <c r="C5731" i="6"/>
  <c r="B5731" i="6"/>
  <c r="E5730" i="6"/>
  <c r="F5730" i="6" s="1"/>
  <c r="D5730" i="6"/>
  <c r="C5730" i="6"/>
  <c r="B5730" i="6"/>
  <c r="E5729" i="6"/>
  <c r="F5729" i="6" s="1"/>
  <c r="D5729" i="6"/>
  <c r="C5729" i="6"/>
  <c r="B5729" i="6"/>
  <c r="E5728" i="6"/>
  <c r="F5728" i="6" s="1"/>
  <c r="D5728" i="6"/>
  <c r="C5728" i="6"/>
  <c r="B5728" i="6"/>
  <c r="E5727" i="6"/>
  <c r="F5727" i="6" s="1"/>
  <c r="D5727" i="6"/>
  <c r="C5727" i="6"/>
  <c r="B5727" i="6"/>
  <c r="E5726" i="6"/>
  <c r="F5726" i="6" s="1"/>
  <c r="D5726" i="6"/>
  <c r="C5726" i="6"/>
  <c r="B5726" i="6"/>
  <c r="E5725" i="6"/>
  <c r="F5725" i="6" s="1"/>
  <c r="D5725" i="6"/>
  <c r="C5725" i="6"/>
  <c r="B5725" i="6"/>
  <c r="E5724" i="6"/>
  <c r="F5724" i="6" s="1"/>
  <c r="D5724" i="6"/>
  <c r="C5724" i="6"/>
  <c r="B5724" i="6"/>
  <c r="E5723" i="6"/>
  <c r="F5723" i="6" s="1"/>
  <c r="D5723" i="6"/>
  <c r="C5723" i="6"/>
  <c r="B5723" i="6"/>
  <c r="V5722" i="6"/>
  <c r="E5722" i="6"/>
  <c r="F5722" i="6" s="1"/>
  <c r="D5722" i="6"/>
  <c r="C5722" i="6"/>
  <c r="B5722" i="6"/>
  <c r="V5721" i="6"/>
  <c r="E5721" i="6"/>
  <c r="F5721" i="6" s="1"/>
  <c r="D5721" i="6"/>
  <c r="C5721" i="6"/>
  <c r="B5721" i="6"/>
  <c r="E5720" i="6"/>
  <c r="F5720" i="6" s="1"/>
  <c r="D5720" i="6"/>
  <c r="C5720" i="6"/>
  <c r="B5720" i="6"/>
  <c r="V5719" i="6"/>
  <c r="E5719" i="6"/>
  <c r="F5719" i="6" s="1"/>
  <c r="D5719" i="6"/>
  <c r="C5719" i="6"/>
  <c r="B5719" i="6"/>
  <c r="V5718" i="6"/>
  <c r="E5718" i="6"/>
  <c r="F5718" i="6" s="1"/>
  <c r="D5718" i="6"/>
  <c r="C5718" i="6"/>
  <c r="B5718" i="6"/>
  <c r="V5717" i="6"/>
  <c r="E5717" i="6"/>
  <c r="F5717" i="6" s="1"/>
  <c r="D5717" i="6"/>
  <c r="C5717" i="6"/>
  <c r="B5717" i="6"/>
  <c r="E5716" i="6"/>
  <c r="F5716" i="6" s="1"/>
  <c r="D5716" i="6"/>
  <c r="C5716" i="6"/>
  <c r="B5716" i="6"/>
  <c r="E5715" i="6"/>
  <c r="F5715" i="6" s="1"/>
  <c r="D5715" i="6"/>
  <c r="C5715" i="6"/>
  <c r="B5715" i="6"/>
  <c r="V5714" i="6"/>
  <c r="E5714" i="6"/>
  <c r="F5714" i="6" s="1"/>
  <c r="D5714" i="6"/>
  <c r="C5714" i="6"/>
  <c r="B5714" i="6"/>
  <c r="E5713" i="6"/>
  <c r="F5713" i="6" s="1"/>
  <c r="D5713" i="6"/>
  <c r="C5713" i="6"/>
  <c r="B5713" i="6"/>
  <c r="E5712" i="6"/>
  <c r="F5712" i="6" s="1"/>
  <c r="D5712" i="6"/>
  <c r="C5712" i="6"/>
  <c r="B5712" i="6"/>
  <c r="E5711" i="6"/>
  <c r="F5711" i="6" s="1"/>
  <c r="D5711" i="6"/>
  <c r="C5711" i="6"/>
  <c r="B5711" i="6"/>
  <c r="E5710" i="6"/>
  <c r="F5710" i="6" s="1"/>
  <c r="D5710" i="6"/>
  <c r="C5710" i="6"/>
  <c r="B5710" i="6"/>
  <c r="E5709" i="6"/>
  <c r="F5709" i="6" s="1"/>
  <c r="D5709" i="6"/>
  <c r="C5709" i="6"/>
  <c r="B5709" i="6"/>
  <c r="E5708" i="6"/>
  <c r="F5708" i="6" s="1"/>
  <c r="D5708" i="6"/>
  <c r="C5708" i="6"/>
  <c r="B5708" i="6"/>
  <c r="E5707" i="6"/>
  <c r="F5707" i="6" s="1"/>
  <c r="D5707" i="6"/>
  <c r="C5707" i="6"/>
  <c r="B5707" i="6"/>
  <c r="E5706" i="6"/>
  <c r="F5706" i="6" s="1"/>
  <c r="D5706" i="6"/>
  <c r="C5706" i="6"/>
  <c r="B5706" i="6"/>
  <c r="E5705" i="6"/>
  <c r="F5705" i="6" s="1"/>
  <c r="D5705" i="6"/>
  <c r="C5705" i="6"/>
  <c r="B5705" i="6"/>
  <c r="E5704" i="6"/>
  <c r="F5704" i="6" s="1"/>
  <c r="D5704" i="6"/>
  <c r="C5704" i="6"/>
  <c r="B5704" i="6"/>
  <c r="V5703" i="6"/>
  <c r="E5703" i="6"/>
  <c r="F5703" i="6" s="1"/>
  <c r="D5703" i="6"/>
  <c r="C5703" i="6"/>
  <c r="B5703" i="6"/>
  <c r="V5702" i="6"/>
  <c r="E5702" i="6"/>
  <c r="F5702" i="6" s="1"/>
  <c r="D5702" i="6"/>
  <c r="C5702" i="6"/>
  <c r="B5702" i="6"/>
  <c r="E5701" i="6"/>
  <c r="F5701" i="6" s="1"/>
  <c r="D5701" i="6"/>
  <c r="C5701" i="6"/>
  <c r="B5701" i="6"/>
  <c r="E5700" i="6"/>
  <c r="F5700" i="6" s="1"/>
  <c r="D5700" i="6"/>
  <c r="C5700" i="6"/>
  <c r="B5700" i="6"/>
  <c r="E5699" i="6"/>
  <c r="F5699" i="6" s="1"/>
  <c r="D5699" i="6"/>
  <c r="C5699" i="6"/>
  <c r="B5699" i="6"/>
  <c r="V5698" i="6"/>
  <c r="E5698" i="6"/>
  <c r="F5698" i="6" s="1"/>
  <c r="D5698" i="6"/>
  <c r="C5698" i="6"/>
  <c r="B5698" i="6"/>
  <c r="V5697" i="6"/>
  <c r="E5697" i="6"/>
  <c r="F5697" i="6" s="1"/>
  <c r="D5697" i="6"/>
  <c r="C5697" i="6"/>
  <c r="B5697" i="6"/>
  <c r="V5696" i="6"/>
  <c r="E5696" i="6"/>
  <c r="F5696" i="6" s="1"/>
  <c r="D5696" i="6"/>
  <c r="C5696" i="6"/>
  <c r="B5696" i="6"/>
  <c r="V5695" i="6"/>
  <c r="E5695" i="6"/>
  <c r="F5695" i="6" s="1"/>
  <c r="D5695" i="6"/>
  <c r="C5695" i="6"/>
  <c r="B5695" i="6"/>
  <c r="E5694" i="6"/>
  <c r="F5694" i="6" s="1"/>
  <c r="D5694" i="6"/>
  <c r="C5694" i="6"/>
  <c r="B5694" i="6"/>
  <c r="E5693" i="6"/>
  <c r="F5693" i="6" s="1"/>
  <c r="D5693" i="6"/>
  <c r="C5693" i="6"/>
  <c r="B5693" i="6"/>
  <c r="V5692" i="6"/>
  <c r="E5692" i="6"/>
  <c r="F5692" i="6" s="1"/>
  <c r="D5692" i="6"/>
  <c r="C5692" i="6"/>
  <c r="B5692" i="6"/>
  <c r="E5691" i="6"/>
  <c r="F5691" i="6" s="1"/>
  <c r="D5691" i="6"/>
  <c r="C5691" i="6"/>
  <c r="B5691" i="6"/>
  <c r="E5690" i="6"/>
  <c r="F5690" i="6" s="1"/>
  <c r="D5690" i="6"/>
  <c r="C5690" i="6"/>
  <c r="B5690" i="6"/>
  <c r="E5689" i="6"/>
  <c r="F5689" i="6" s="1"/>
  <c r="D5689" i="6"/>
  <c r="C5689" i="6"/>
  <c r="B5689" i="6"/>
  <c r="E5688" i="6"/>
  <c r="F5688" i="6" s="1"/>
  <c r="D5688" i="6"/>
  <c r="C5688" i="6"/>
  <c r="B5688" i="6"/>
  <c r="E5687" i="6"/>
  <c r="F5687" i="6" s="1"/>
  <c r="D5687" i="6"/>
  <c r="C5687" i="6"/>
  <c r="B5687" i="6"/>
  <c r="E5686" i="6"/>
  <c r="F5686" i="6" s="1"/>
  <c r="D5686" i="6"/>
  <c r="C5686" i="6"/>
  <c r="B5686" i="6"/>
  <c r="E5685" i="6"/>
  <c r="F5685" i="6" s="1"/>
  <c r="D5685" i="6"/>
  <c r="C5685" i="6"/>
  <c r="B5685" i="6"/>
  <c r="E5684" i="6"/>
  <c r="F5684" i="6" s="1"/>
  <c r="D5684" i="6"/>
  <c r="C5684" i="6"/>
  <c r="B5684" i="6"/>
  <c r="E5683" i="6"/>
  <c r="F5683" i="6" s="1"/>
  <c r="D5683" i="6"/>
  <c r="C5683" i="6"/>
  <c r="B5683" i="6"/>
  <c r="V5682" i="6"/>
  <c r="E5682" i="6"/>
  <c r="F5682" i="6" s="1"/>
  <c r="D5682" i="6"/>
  <c r="C5682" i="6"/>
  <c r="B5682" i="6"/>
  <c r="V5681" i="6"/>
  <c r="E5681" i="6"/>
  <c r="F5681" i="6" s="1"/>
  <c r="D5681" i="6"/>
  <c r="C5681" i="6"/>
  <c r="B5681" i="6"/>
  <c r="V5680" i="6"/>
  <c r="E5680" i="6"/>
  <c r="F5680" i="6" s="1"/>
  <c r="D5680" i="6"/>
  <c r="C5680" i="6"/>
  <c r="B5680" i="6"/>
  <c r="V5679" i="6"/>
  <c r="E5679" i="6"/>
  <c r="F5679" i="6" s="1"/>
  <c r="D5679" i="6"/>
  <c r="C5679" i="6"/>
  <c r="B5679" i="6"/>
  <c r="V5678" i="6"/>
  <c r="E5678" i="6"/>
  <c r="F5678" i="6" s="1"/>
  <c r="D5678" i="6"/>
  <c r="C5678" i="6"/>
  <c r="B5678" i="6"/>
  <c r="V5677" i="6"/>
  <c r="E5677" i="6"/>
  <c r="F5677" i="6" s="1"/>
  <c r="D5677" i="6"/>
  <c r="C5677" i="6"/>
  <c r="B5677" i="6"/>
  <c r="V5676" i="6"/>
  <c r="E5676" i="6"/>
  <c r="F5676" i="6" s="1"/>
  <c r="D5676" i="6"/>
  <c r="C5676" i="6"/>
  <c r="B5676" i="6"/>
  <c r="E5675" i="6"/>
  <c r="F5675" i="6" s="1"/>
  <c r="D5675" i="6"/>
  <c r="C5675" i="6"/>
  <c r="B5675" i="6"/>
  <c r="E5674" i="6"/>
  <c r="F5674" i="6" s="1"/>
  <c r="D5674" i="6"/>
  <c r="C5674" i="6"/>
  <c r="B5674" i="6"/>
  <c r="V5673" i="6"/>
  <c r="E5673" i="6"/>
  <c r="F5673" i="6" s="1"/>
  <c r="D5673" i="6"/>
  <c r="C5673" i="6"/>
  <c r="B5673" i="6"/>
  <c r="E5672" i="6"/>
  <c r="F5672" i="6" s="1"/>
  <c r="D5672" i="6"/>
  <c r="C5672" i="6"/>
  <c r="B5672" i="6"/>
  <c r="V5671" i="6"/>
  <c r="E5671" i="6"/>
  <c r="F5671" i="6" s="1"/>
  <c r="D5671" i="6"/>
  <c r="C5671" i="6"/>
  <c r="B5671" i="6"/>
  <c r="E5670" i="6"/>
  <c r="F5670" i="6" s="1"/>
  <c r="D5670" i="6"/>
  <c r="C5670" i="6"/>
  <c r="B5670" i="6"/>
  <c r="E5669" i="6"/>
  <c r="F5669" i="6" s="1"/>
  <c r="D5669" i="6"/>
  <c r="C5669" i="6"/>
  <c r="B5669" i="6"/>
  <c r="E5668" i="6"/>
  <c r="F5668" i="6" s="1"/>
  <c r="D5668" i="6"/>
  <c r="C5668" i="6"/>
  <c r="B5668" i="6"/>
  <c r="E5667" i="6"/>
  <c r="F5667" i="6" s="1"/>
  <c r="D5667" i="6"/>
  <c r="C5667" i="6"/>
  <c r="B5667" i="6"/>
  <c r="E5666" i="6"/>
  <c r="F5666" i="6" s="1"/>
  <c r="D5666" i="6"/>
  <c r="C5666" i="6"/>
  <c r="B5666" i="6"/>
  <c r="E5665" i="6"/>
  <c r="F5665" i="6" s="1"/>
  <c r="D5665" i="6"/>
  <c r="C5665" i="6"/>
  <c r="B5665" i="6"/>
  <c r="E5664" i="6"/>
  <c r="F5664" i="6" s="1"/>
  <c r="D5664" i="6"/>
  <c r="C5664" i="6"/>
  <c r="B5664" i="6"/>
  <c r="E5663" i="6"/>
  <c r="F5663" i="6" s="1"/>
  <c r="D5663" i="6"/>
  <c r="C5663" i="6"/>
  <c r="B5663" i="6"/>
  <c r="E5662" i="6"/>
  <c r="F5662" i="6" s="1"/>
  <c r="D5662" i="6"/>
  <c r="C5662" i="6"/>
  <c r="B5662" i="6"/>
  <c r="E5661" i="6"/>
  <c r="F5661" i="6" s="1"/>
  <c r="D5661" i="6"/>
  <c r="C5661" i="6"/>
  <c r="B5661" i="6"/>
  <c r="E5660" i="6"/>
  <c r="F5660" i="6" s="1"/>
  <c r="D5660" i="6"/>
  <c r="C5660" i="6"/>
  <c r="B5660" i="6"/>
  <c r="E5658" i="6"/>
  <c r="F5658" i="6" s="1"/>
  <c r="D5658" i="6"/>
  <c r="C5658" i="6"/>
  <c r="B5658" i="6"/>
  <c r="E5657" i="6"/>
  <c r="F5657" i="6" s="1"/>
  <c r="D5657" i="6"/>
  <c r="C5657" i="6"/>
  <c r="B5657" i="6"/>
  <c r="E5656" i="6"/>
  <c r="F5656" i="6" s="1"/>
  <c r="D5656" i="6"/>
  <c r="C5656" i="6"/>
  <c r="B5656" i="6"/>
  <c r="E5655" i="6"/>
  <c r="F5655" i="6" s="1"/>
  <c r="D5655" i="6"/>
  <c r="C5655" i="6"/>
  <c r="B5655" i="6"/>
  <c r="E5654" i="6"/>
  <c r="F5654" i="6" s="1"/>
  <c r="D5654" i="6"/>
  <c r="C5654" i="6"/>
  <c r="B5654" i="6"/>
  <c r="E5840" i="6"/>
  <c r="F5840" i="6" s="1"/>
  <c r="D5840" i="6"/>
  <c r="C5840" i="6"/>
  <c r="B5840" i="6"/>
  <c r="V5839" i="6"/>
  <c r="E5839" i="6"/>
  <c r="F5839" i="6" s="1"/>
  <c r="D5839" i="6"/>
  <c r="C5839" i="6"/>
  <c r="B5839" i="6"/>
  <c r="V5838" i="6"/>
  <c r="E5838" i="6"/>
  <c r="F5838" i="6" s="1"/>
  <c r="D5838" i="6"/>
  <c r="C5838" i="6"/>
  <c r="B5838" i="6"/>
  <c r="V5837" i="6"/>
  <c r="E5837" i="6"/>
  <c r="F5837" i="6" s="1"/>
  <c r="D5837" i="6"/>
  <c r="C5837" i="6"/>
  <c r="B5837" i="6"/>
  <c r="V5836" i="6"/>
  <c r="E5836" i="6"/>
  <c r="F5836" i="6" s="1"/>
  <c r="D5836" i="6"/>
  <c r="C5836" i="6"/>
  <c r="B5836" i="6"/>
  <c r="V5835" i="6"/>
  <c r="E5835" i="6"/>
  <c r="F5835" i="6" s="1"/>
  <c r="D5835" i="6"/>
  <c r="C5835" i="6"/>
  <c r="B5835" i="6"/>
  <c r="V5834" i="6"/>
  <c r="E5834" i="6"/>
  <c r="F5834" i="6" s="1"/>
  <c r="D5834" i="6"/>
  <c r="C5834" i="6"/>
  <c r="B5834" i="6"/>
  <c r="V5833" i="6"/>
  <c r="E5833" i="6"/>
  <c r="F5833" i="6" s="1"/>
  <c r="D5833" i="6"/>
  <c r="C5833" i="6"/>
  <c r="B5833" i="6"/>
  <c r="V5832" i="6"/>
  <c r="E5832" i="6"/>
  <c r="F5832" i="6" s="1"/>
  <c r="D5832" i="6"/>
  <c r="C5832" i="6"/>
  <c r="B5832" i="6"/>
  <c r="O5831" i="6"/>
  <c r="E5831" i="6"/>
  <c r="F5831" i="6" s="1"/>
  <c r="D5831" i="6"/>
  <c r="C5831" i="6"/>
  <c r="B5831" i="6"/>
  <c r="E5830" i="6"/>
  <c r="F5830" i="6" s="1"/>
  <c r="D5830" i="6"/>
  <c r="C5830" i="6"/>
  <c r="B5830" i="6"/>
  <c r="V5829" i="6"/>
  <c r="E5829" i="6"/>
  <c r="F5829" i="6" s="1"/>
  <c r="D5829" i="6"/>
  <c r="C5829" i="6"/>
  <c r="B5829" i="6"/>
  <c r="V5828" i="6"/>
  <c r="E5828" i="6"/>
  <c r="F5828" i="6" s="1"/>
  <c r="D5828" i="6"/>
  <c r="C5828" i="6"/>
  <c r="B5828" i="6"/>
  <c r="V5827" i="6"/>
  <c r="E5827" i="6"/>
  <c r="F5827" i="6" s="1"/>
  <c r="D5827" i="6"/>
  <c r="C5827" i="6"/>
  <c r="B5827" i="6"/>
  <c r="V5826" i="6"/>
  <c r="E5826" i="6"/>
  <c r="F5826" i="6" s="1"/>
  <c r="D5826" i="6"/>
  <c r="C5826" i="6"/>
  <c r="B5826" i="6"/>
  <c r="E5825" i="6"/>
  <c r="F5825" i="6" s="1"/>
  <c r="D5825" i="6"/>
  <c r="C5825" i="6"/>
  <c r="B5825" i="6"/>
  <c r="E5824" i="6"/>
  <c r="F5824" i="6" s="1"/>
  <c r="D5824" i="6"/>
  <c r="C5824" i="6"/>
  <c r="B5824" i="6"/>
  <c r="E5823" i="6"/>
  <c r="F5823" i="6" s="1"/>
  <c r="D5823" i="6"/>
  <c r="C5823" i="6"/>
  <c r="B5823" i="6"/>
  <c r="V5822" i="6"/>
  <c r="E5822" i="6"/>
  <c r="F5822" i="6" s="1"/>
  <c r="D5822" i="6"/>
  <c r="C5822" i="6"/>
  <c r="B5822" i="6"/>
  <c r="E5821" i="6"/>
  <c r="F5821" i="6" s="1"/>
  <c r="D5821" i="6"/>
  <c r="C5821" i="6"/>
  <c r="B5821" i="6"/>
  <c r="V5820" i="6"/>
  <c r="E5820" i="6"/>
  <c r="F5820" i="6" s="1"/>
  <c r="D5820" i="6"/>
  <c r="C5820" i="6"/>
  <c r="B5820" i="6"/>
  <c r="V5819" i="6"/>
  <c r="E5819" i="6"/>
  <c r="F5819" i="6" s="1"/>
  <c r="D5819" i="6"/>
  <c r="C5819" i="6"/>
  <c r="B5819" i="6"/>
  <c r="E5818" i="6"/>
  <c r="F5818" i="6" s="1"/>
  <c r="D5818" i="6"/>
  <c r="C5818" i="6"/>
  <c r="B5818" i="6"/>
  <c r="V5817" i="6"/>
  <c r="E5817" i="6"/>
  <c r="F5817" i="6" s="1"/>
  <c r="D5817" i="6"/>
  <c r="C5817" i="6"/>
  <c r="B5817" i="6"/>
  <c r="E5816" i="6"/>
  <c r="F5816" i="6" s="1"/>
  <c r="D5816" i="6"/>
  <c r="C5816" i="6"/>
  <c r="B5816" i="6"/>
  <c r="E5815" i="6"/>
  <c r="F5815" i="6" s="1"/>
  <c r="D5815" i="6"/>
  <c r="C5815" i="6"/>
  <c r="B5815" i="6"/>
  <c r="E5814" i="6"/>
  <c r="F5814" i="6" s="1"/>
  <c r="D5814" i="6"/>
  <c r="C5814" i="6"/>
  <c r="B5814" i="6"/>
  <c r="E5813" i="6"/>
  <c r="F5813" i="6" s="1"/>
  <c r="D5813" i="6"/>
  <c r="C5813" i="6"/>
  <c r="B5813" i="6"/>
  <c r="V5812" i="6"/>
  <c r="E5812" i="6"/>
  <c r="F5812" i="6" s="1"/>
  <c r="D5812" i="6"/>
  <c r="C5812" i="6"/>
  <c r="B5812" i="6"/>
  <c r="V5811" i="6"/>
  <c r="E5811" i="6"/>
  <c r="F5811" i="6" s="1"/>
  <c r="D5811" i="6"/>
  <c r="C5811" i="6"/>
  <c r="B5811" i="6"/>
  <c r="V5810" i="6"/>
  <c r="E5810" i="6"/>
  <c r="F5810" i="6" s="1"/>
  <c r="D5810" i="6"/>
  <c r="C5810" i="6"/>
  <c r="B5810" i="6"/>
  <c r="E5809" i="6"/>
  <c r="F5809" i="6" s="1"/>
  <c r="D5809" i="6"/>
  <c r="C5809" i="6"/>
  <c r="B5809" i="6"/>
  <c r="O5808" i="6"/>
  <c r="E5808" i="6"/>
  <c r="F5808" i="6" s="1"/>
  <c r="D5808" i="6"/>
  <c r="C5808" i="6"/>
  <c r="B5808" i="6"/>
  <c r="V5807" i="6"/>
  <c r="E5807" i="6"/>
  <c r="F5807" i="6" s="1"/>
  <c r="D5807" i="6"/>
  <c r="C5807" i="6"/>
  <c r="B5807" i="6"/>
  <c r="O5806" i="6"/>
  <c r="E5806" i="6"/>
  <c r="F5806" i="6" s="1"/>
  <c r="D5806" i="6"/>
  <c r="C5806" i="6"/>
  <c r="B5806" i="6"/>
  <c r="O5805" i="6"/>
  <c r="E5805" i="6"/>
  <c r="F5805" i="6" s="1"/>
  <c r="D5805" i="6"/>
  <c r="C5805" i="6"/>
  <c r="B5805" i="6"/>
  <c r="V5804" i="6"/>
  <c r="E5804" i="6"/>
  <c r="F5804" i="6" s="1"/>
  <c r="D5804" i="6"/>
  <c r="C5804" i="6"/>
  <c r="B5804" i="6"/>
  <c r="V5803" i="6"/>
  <c r="E5803" i="6"/>
  <c r="F5803" i="6" s="1"/>
  <c r="D5803" i="6"/>
  <c r="C5803" i="6"/>
  <c r="B5803" i="6"/>
  <c r="O5802" i="6"/>
  <c r="E5802" i="6"/>
  <c r="F5802" i="6" s="1"/>
  <c r="D5802" i="6"/>
  <c r="C5802" i="6"/>
  <c r="B5802" i="6"/>
  <c r="O5801" i="6"/>
  <c r="E5801" i="6"/>
  <c r="F5801" i="6" s="1"/>
  <c r="D5801" i="6"/>
  <c r="C5801" i="6"/>
  <c r="B5801" i="6"/>
  <c r="O5800" i="6"/>
  <c r="E5800" i="6"/>
  <c r="F5800" i="6" s="1"/>
  <c r="D5800" i="6"/>
  <c r="C5800" i="6"/>
  <c r="B5800" i="6"/>
  <c r="O5799" i="6"/>
  <c r="E5799" i="6"/>
  <c r="F5799" i="6" s="1"/>
  <c r="D5799" i="6"/>
  <c r="C5799" i="6"/>
  <c r="B5799" i="6"/>
  <c r="O5798" i="6"/>
  <c r="E5798" i="6"/>
  <c r="F5798" i="6" s="1"/>
  <c r="D5798" i="6"/>
  <c r="C5798" i="6"/>
  <c r="B5798" i="6"/>
  <c r="E5797" i="6"/>
  <c r="F5797" i="6" s="1"/>
  <c r="D5797" i="6"/>
  <c r="C5797" i="6"/>
  <c r="B5797" i="6"/>
  <c r="O5796" i="6"/>
  <c r="E5796" i="6"/>
  <c r="F5796" i="6" s="1"/>
  <c r="D5796" i="6"/>
  <c r="C5796" i="6"/>
  <c r="B5796" i="6"/>
  <c r="E5795" i="6"/>
  <c r="F5795" i="6" s="1"/>
  <c r="D5795" i="6"/>
  <c r="C5795" i="6"/>
  <c r="B5795" i="6"/>
  <c r="O5794" i="6"/>
  <c r="E5794" i="6"/>
  <c r="F5794" i="6" s="1"/>
  <c r="D5794" i="6"/>
  <c r="C5794" i="6"/>
  <c r="B5794" i="6"/>
  <c r="E5793" i="6"/>
  <c r="F5793" i="6" s="1"/>
  <c r="D5793" i="6"/>
  <c r="C5793" i="6"/>
  <c r="B5793" i="6"/>
  <c r="E5792" i="6"/>
  <c r="F5792" i="6" s="1"/>
  <c r="D5792" i="6"/>
  <c r="C5792" i="6"/>
  <c r="B5792" i="6"/>
  <c r="E5791" i="6"/>
  <c r="F5791" i="6" s="1"/>
  <c r="D5791" i="6"/>
  <c r="C5791" i="6"/>
  <c r="B5791" i="6"/>
  <c r="E5790" i="6"/>
  <c r="F5790" i="6" s="1"/>
  <c r="D5790" i="6"/>
  <c r="C5790" i="6"/>
  <c r="B5790" i="6"/>
  <c r="V5789" i="6"/>
  <c r="E5789" i="6"/>
  <c r="F5789" i="6" s="1"/>
  <c r="D5789" i="6"/>
  <c r="C5789" i="6"/>
  <c r="B5789" i="6"/>
  <c r="V5788" i="6"/>
  <c r="E5788" i="6"/>
  <c r="F5788" i="6" s="1"/>
  <c r="D5788" i="6"/>
  <c r="C5788" i="6"/>
  <c r="B5788" i="6"/>
  <c r="V5787" i="6"/>
  <c r="E5787" i="6"/>
  <c r="F5787" i="6" s="1"/>
  <c r="D5787" i="6"/>
  <c r="C5787" i="6"/>
  <c r="B5787" i="6"/>
  <c r="V5786" i="6"/>
  <c r="E5786" i="6"/>
  <c r="F5786" i="6" s="1"/>
  <c r="D5786" i="6"/>
  <c r="C5786" i="6"/>
  <c r="B5786" i="6"/>
  <c r="V5785" i="6"/>
  <c r="E5785" i="6"/>
  <c r="F5785" i="6" s="1"/>
  <c r="D5785" i="6"/>
  <c r="C5785" i="6"/>
  <c r="B5785" i="6"/>
  <c r="V5784" i="6"/>
  <c r="E5784" i="6"/>
  <c r="F5784" i="6" s="1"/>
  <c r="D5784" i="6"/>
  <c r="C5784" i="6"/>
  <c r="B5784" i="6"/>
  <c r="V5783" i="6"/>
  <c r="E5783" i="6"/>
  <c r="F5783" i="6" s="1"/>
  <c r="D5783" i="6"/>
  <c r="C5783" i="6"/>
  <c r="B5783" i="6"/>
  <c r="V5782" i="6"/>
  <c r="E5782" i="6"/>
  <c r="F5782" i="6" s="1"/>
  <c r="D5782" i="6"/>
  <c r="C5782" i="6"/>
  <c r="B5782" i="6"/>
  <c r="E5781" i="6"/>
  <c r="F5781" i="6" s="1"/>
  <c r="D5781" i="6"/>
  <c r="C5781" i="6"/>
  <c r="B5781" i="6"/>
  <c r="E5780" i="6"/>
  <c r="F5780" i="6" s="1"/>
  <c r="D5780" i="6"/>
  <c r="C5780" i="6"/>
  <c r="B5780" i="6"/>
  <c r="V5779" i="6"/>
  <c r="E5779" i="6"/>
  <c r="F5779" i="6" s="1"/>
  <c r="D5779" i="6"/>
  <c r="C5779" i="6"/>
  <c r="B5779" i="6"/>
  <c r="V5871" i="6"/>
  <c r="E5871" i="6"/>
  <c r="F5871" i="6" s="1"/>
  <c r="D5871" i="6"/>
  <c r="C5871" i="6"/>
  <c r="B5871" i="6"/>
  <c r="V5870" i="6"/>
  <c r="E5870" i="6"/>
  <c r="F5870" i="6" s="1"/>
  <c r="D5870" i="6"/>
  <c r="C5870" i="6"/>
  <c r="B5870" i="6"/>
  <c r="V5869" i="6"/>
  <c r="E5869" i="6"/>
  <c r="F5869" i="6" s="1"/>
  <c r="D5869" i="6"/>
  <c r="C5869" i="6"/>
  <c r="B5869" i="6"/>
  <c r="V5868" i="6"/>
  <c r="E5868" i="6"/>
  <c r="F5868" i="6" s="1"/>
  <c r="D5868" i="6"/>
  <c r="C5868" i="6"/>
  <c r="B5868" i="6"/>
  <c r="V5867" i="6"/>
  <c r="E5867" i="6"/>
  <c r="F5867" i="6" s="1"/>
  <c r="D5867" i="6"/>
  <c r="C5867" i="6"/>
  <c r="B5867" i="6"/>
  <c r="V5866" i="6"/>
  <c r="E5866" i="6"/>
  <c r="F5866" i="6" s="1"/>
  <c r="D5866" i="6"/>
  <c r="C5866" i="6"/>
  <c r="B5866" i="6"/>
  <c r="V5865" i="6"/>
  <c r="E5865" i="6"/>
  <c r="F5865" i="6" s="1"/>
  <c r="D5865" i="6"/>
  <c r="C5865" i="6"/>
  <c r="B5865" i="6"/>
  <c r="V5864" i="6"/>
  <c r="E5864" i="6"/>
  <c r="F5864" i="6" s="1"/>
  <c r="D5864" i="6"/>
  <c r="C5864" i="6"/>
  <c r="B5864" i="6"/>
  <c r="V5863" i="6"/>
  <c r="E5863" i="6"/>
  <c r="F5863" i="6" s="1"/>
  <c r="D5863" i="6"/>
  <c r="C5863" i="6"/>
  <c r="B5863" i="6"/>
  <c r="V5862" i="6"/>
  <c r="E5862" i="6"/>
  <c r="F5862" i="6" s="1"/>
  <c r="D5862" i="6"/>
  <c r="C5862" i="6"/>
  <c r="B5862" i="6"/>
  <c r="V5861" i="6"/>
  <c r="E5861" i="6"/>
  <c r="F5861" i="6" s="1"/>
  <c r="D5861" i="6"/>
  <c r="C5861" i="6"/>
  <c r="B5861" i="6"/>
  <c r="V5860" i="6"/>
  <c r="E5860" i="6"/>
  <c r="F5860" i="6" s="1"/>
  <c r="D5860" i="6"/>
  <c r="C5860" i="6"/>
  <c r="B5860" i="6"/>
  <c r="V5859" i="6"/>
  <c r="E5859" i="6"/>
  <c r="F5859" i="6" s="1"/>
  <c r="D5859" i="6"/>
  <c r="C5859" i="6"/>
  <c r="B5859" i="6"/>
  <c r="V5858" i="6"/>
  <c r="E5858" i="6"/>
  <c r="F5858" i="6" s="1"/>
  <c r="D5858" i="6"/>
  <c r="C5858" i="6"/>
  <c r="B5858" i="6"/>
  <c r="V5857" i="6"/>
  <c r="E5857" i="6"/>
  <c r="F5857" i="6" s="1"/>
  <c r="D5857" i="6"/>
  <c r="C5857" i="6"/>
  <c r="B5857" i="6"/>
  <c r="V5856" i="6"/>
  <c r="E5856" i="6"/>
  <c r="F5856" i="6" s="1"/>
  <c r="D5856" i="6"/>
  <c r="C5856" i="6"/>
  <c r="B5856" i="6"/>
  <c r="V5855" i="6"/>
  <c r="E5855" i="6"/>
  <c r="F5855" i="6" s="1"/>
  <c r="D5855" i="6"/>
  <c r="C5855" i="6"/>
  <c r="B5855" i="6"/>
  <c r="V5854" i="6"/>
  <c r="E5854" i="6"/>
  <c r="F5854" i="6" s="1"/>
  <c r="D5854" i="6"/>
  <c r="C5854" i="6"/>
  <c r="B5854" i="6"/>
  <c r="V5853" i="6"/>
  <c r="E5853" i="6"/>
  <c r="F5853" i="6" s="1"/>
  <c r="D5853" i="6"/>
  <c r="C5853" i="6"/>
  <c r="B5853" i="6"/>
  <c r="V5852" i="6"/>
  <c r="E5852" i="6"/>
  <c r="F5852" i="6" s="1"/>
  <c r="D5852" i="6"/>
  <c r="C5852" i="6"/>
  <c r="B5852" i="6"/>
  <c r="V5851" i="6"/>
  <c r="E5851" i="6"/>
  <c r="F5851" i="6" s="1"/>
  <c r="D5851" i="6"/>
  <c r="C5851" i="6"/>
  <c r="B5851" i="6"/>
  <c r="V5850" i="6"/>
  <c r="E5850" i="6"/>
  <c r="F5850" i="6" s="1"/>
  <c r="D5850" i="6"/>
  <c r="C5850" i="6"/>
  <c r="B5850" i="6"/>
  <c r="V5849" i="6"/>
  <c r="E5849" i="6"/>
  <c r="F5849" i="6" s="1"/>
  <c r="D5849" i="6"/>
  <c r="C5849" i="6"/>
  <c r="B5849" i="6"/>
  <c r="V5848" i="6"/>
  <c r="E5848" i="6"/>
  <c r="F5848" i="6" s="1"/>
  <c r="D5848" i="6"/>
  <c r="C5848" i="6"/>
  <c r="B5848" i="6"/>
  <c r="V5847" i="6"/>
  <c r="E5847" i="6"/>
  <c r="F5847" i="6" s="1"/>
  <c r="D5847" i="6"/>
  <c r="C5847" i="6"/>
  <c r="B5847" i="6"/>
  <c r="V5846" i="6"/>
  <c r="E5846" i="6"/>
  <c r="F5846" i="6" s="1"/>
  <c r="D5846" i="6"/>
  <c r="C5846" i="6"/>
  <c r="B5846" i="6"/>
  <c r="V5845" i="6"/>
  <c r="E5845" i="6"/>
  <c r="F5845" i="6" s="1"/>
  <c r="D5845" i="6"/>
  <c r="C5845" i="6"/>
  <c r="B5845" i="6"/>
  <c r="V5844" i="6"/>
  <c r="E5844" i="6"/>
  <c r="F5844" i="6" s="1"/>
  <c r="D5844" i="6"/>
  <c r="C5844" i="6"/>
  <c r="B5844" i="6"/>
  <c r="V5843" i="6"/>
  <c r="E5843" i="6"/>
  <c r="F5843" i="6" s="1"/>
  <c r="D5843" i="6"/>
  <c r="C5843" i="6"/>
  <c r="B5843" i="6"/>
  <c r="V5842" i="6"/>
  <c r="E5842" i="6"/>
  <c r="F5842" i="6" s="1"/>
  <c r="D5842" i="6"/>
  <c r="C5842" i="6"/>
  <c r="B5842" i="6"/>
  <c r="E5841" i="6"/>
  <c r="F5841" i="6" s="1"/>
  <c r="D5841" i="6"/>
  <c r="C5841" i="6"/>
  <c r="B5841" i="6"/>
  <c r="V5886" i="6"/>
  <c r="E5886" i="6"/>
  <c r="F5886" i="6" s="1"/>
  <c r="D5886" i="6"/>
  <c r="C5886" i="6"/>
  <c r="B5886" i="6"/>
  <c r="V5885" i="6"/>
  <c r="E5885" i="6"/>
  <c r="F5885" i="6" s="1"/>
  <c r="D5885" i="6"/>
  <c r="C5885" i="6"/>
  <c r="B5885" i="6"/>
  <c r="V5884" i="6"/>
  <c r="E5884" i="6"/>
  <c r="F5884" i="6" s="1"/>
  <c r="D5884" i="6"/>
  <c r="C5884" i="6"/>
  <c r="B5884" i="6"/>
  <c r="V5883" i="6"/>
  <c r="E5883" i="6"/>
  <c r="F5883" i="6" s="1"/>
  <c r="D5883" i="6"/>
  <c r="C5883" i="6"/>
  <c r="B5883" i="6"/>
  <c r="V5882" i="6"/>
  <c r="E5882" i="6"/>
  <c r="F5882" i="6" s="1"/>
  <c r="D5882" i="6"/>
  <c r="C5882" i="6"/>
  <c r="B5882" i="6"/>
  <c r="V5881" i="6"/>
  <c r="E5881" i="6"/>
  <c r="F5881" i="6" s="1"/>
  <c r="D5881" i="6"/>
  <c r="C5881" i="6"/>
  <c r="B5881" i="6"/>
  <c r="V5880" i="6"/>
  <c r="E5880" i="6"/>
  <c r="F5880" i="6" s="1"/>
  <c r="D5880" i="6"/>
  <c r="C5880" i="6"/>
  <c r="B5880" i="6"/>
  <c r="V5879" i="6"/>
  <c r="E5879" i="6"/>
  <c r="F5879" i="6" s="1"/>
  <c r="D5879" i="6"/>
  <c r="C5879" i="6"/>
  <c r="B5879" i="6"/>
  <c r="V5878" i="6"/>
  <c r="E5878" i="6"/>
  <c r="F5878" i="6" s="1"/>
  <c r="D5878" i="6"/>
  <c r="C5878" i="6"/>
  <c r="B5878" i="6"/>
  <c r="V5877" i="6"/>
  <c r="E5877" i="6"/>
  <c r="F5877" i="6" s="1"/>
  <c r="D5877" i="6"/>
  <c r="C5877" i="6"/>
  <c r="B5877" i="6"/>
  <c r="V5876" i="6"/>
  <c r="E5876" i="6"/>
  <c r="F5876" i="6" s="1"/>
  <c r="D5876" i="6"/>
  <c r="C5876" i="6"/>
  <c r="B5876" i="6"/>
  <c r="V5875" i="6"/>
  <c r="E5875" i="6"/>
  <c r="F5875" i="6" s="1"/>
  <c r="D5875" i="6"/>
  <c r="C5875" i="6"/>
  <c r="B5875" i="6"/>
  <c r="V5874" i="6"/>
  <c r="E5874" i="6"/>
  <c r="F5874" i="6" s="1"/>
  <c r="D5874" i="6"/>
  <c r="C5874" i="6"/>
  <c r="B5874" i="6"/>
  <c r="V5873" i="6"/>
  <c r="E5873" i="6"/>
  <c r="F5873" i="6" s="1"/>
  <c r="D5873" i="6"/>
  <c r="C5873" i="6"/>
  <c r="B5873" i="6"/>
  <c r="V5872" i="6"/>
  <c r="E5872" i="6"/>
  <c r="F5872" i="6" s="1"/>
  <c r="D5872" i="6"/>
  <c r="C5872" i="6"/>
  <c r="B5872" i="6"/>
  <c r="V5894" i="6"/>
  <c r="E5894" i="6"/>
  <c r="F5894" i="6" s="1"/>
  <c r="D5894" i="6"/>
  <c r="C5894" i="6"/>
  <c r="B5894" i="6"/>
  <c r="V5893" i="6"/>
  <c r="E5893" i="6"/>
  <c r="F5893" i="6" s="1"/>
  <c r="D5893" i="6"/>
  <c r="C5893" i="6"/>
  <c r="B5893" i="6"/>
  <c r="V5892" i="6"/>
  <c r="E5892" i="6"/>
  <c r="F5892" i="6" s="1"/>
  <c r="D5892" i="6"/>
  <c r="C5892" i="6"/>
  <c r="B5892" i="6"/>
  <c r="V5891" i="6"/>
  <c r="E5891" i="6"/>
  <c r="F5891" i="6" s="1"/>
  <c r="D5891" i="6"/>
  <c r="C5891" i="6"/>
  <c r="B5891" i="6"/>
  <c r="V5890" i="6"/>
  <c r="E5890" i="6"/>
  <c r="F5890" i="6" s="1"/>
  <c r="D5890" i="6"/>
  <c r="C5890" i="6"/>
  <c r="B5890" i="6"/>
  <c r="V5889" i="6"/>
  <c r="E5889" i="6"/>
  <c r="F5889" i="6" s="1"/>
  <c r="D5889" i="6"/>
  <c r="C5889" i="6"/>
  <c r="B5889" i="6"/>
  <c r="V5888" i="6"/>
  <c r="E5888" i="6"/>
  <c r="F5888" i="6" s="1"/>
  <c r="D5888" i="6"/>
  <c r="C5888" i="6"/>
  <c r="B5888" i="6"/>
  <c r="V5887" i="6"/>
  <c r="E5887" i="6"/>
  <c r="F5887" i="6" s="1"/>
  <c r="D5887" i="6"/>
  <c r="C5887" i="6"/>
  <c r="B5887" i="6"/>
  <c r="V6339" i="6"/>
  <c r="E6339" i="6"/>
  <c r="F6339" i="6" s="1"/>
  <c r="D6339" i="6"/>
  <c r="C6339" i="6"/>
  <c r="B6339" i="6"/>
  <c r="V6338" i="6"/>
  <c r="E6338" i="6"/>
  <c r="F6338" i="6" s="1"/>
  <c r="D6338" i="6"/>
  <c r="C6338" i="6"/>
  <c r="B6338" i="6"/>
  <c r="V6337" i="6"/>
  <c r="E6337" i="6"/>
  <c r="F6337" i="6" s="1"/>
  <c r="D6337" i="6"/>
  <c r="C6337" i="6"/>
  <c r="B6337" i="6"/>
  <c r="V5895" i="6"/>
  <c r="E5895" i="6"/>
  <c r="F5895" i="6" s="1"/>
  <c r="D5895" i="6"/>
  <c r="C5895" i="6"/>
  <c r="B5895" i="6"/>
  <c r="V6341" i="6"/>
  <c r="E6341" i="6"/>
  <c r="F6341" i="6" s="1"/>
  <c r="D6341" i="6"/>
  <c r="C6341" i="6"/>
  <c r="B6341" i="6"/>
  <c r="V6340" i="6"/>
  <c r="E6340" i="6"/>
  <c r="F6340" i="6" s="1"/>
  <c r="D6340" i="6"/>
  <c r="C6340" i="6"/>
  <c r="B6340" i="6"/>
  <c r="B6342" i="6"/>
  <c r="C6342" i="6"/>
  <c r="D6342" i="6"/>
  <c r="E6342" i="6"/>
  <c r="F6342" i="6" s="1"/>
  <c r="V6342" i="6"/>
  <c r="B6343" i="6"/>
  <c r="C6343" i="6"/>
  <c r="D6343" i="6"/>
  <c r="E6343" i="6"/>
  <c r="F6343" i="6" s="1"/>
  <c r="V6343" i="6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N809" i="14"/>
  <c r="N3" i="6"/>
  <c r="O3" i="6"/>
  <c r="N4" i="6"/>
  <c r="O4" i="6"/>
  <c r="N5" i="6"/>
  <c r="P5" i="6" s="1"/>
  <c r="U5" i="6" s="1"/>
  <c r="P6" i="6"/>
  <c r="U6" i="6" s="1"/>
  <c r="N7" i="6"/>
  <c r="P7" i="6" s="1"/>
  <c r="U7" i="6" s="1"/>
  <c r="N8" i="6"/>
  <c r="O8" i="6"/>
  <c r="N9" i="6"/>
  <c r="O9" i="6"/>
  <c r="N10" i="6"/>
  <c r="O10" i="6"/>
  <c r="N11" i="6"/>
  <c r="P11" i="6" s="1"/>
  <c r="U11" i="6" s="1"/>
  <c r="N12" i="6"/>
  <c r="O12" i="6"/>
  <c r="O13" i="6"/>
  <c r="P13" i="6" s="1"/>
  <c r="U13" i="6" s="1"/>
  <c r="N14" i="6"/>
  <c r="O14" i="6"/>
  <c r="N15" i="6"/>
  <c r="O15" i="6"/>
  <c r="N16" i="6"/>
  <c r="O16" i="6"/>
  <c r="N17" i="6"/>
  <c r="P17" i="6" s="1"/>
  <c r="U17" i="6" s="1"/>
  <c r="N18" i="6"/>
  <c r="O18" i="6"/>
  <c r="N19" i="6"/>
  <c r="P19" i="6" s="1"/>
  <c r="U19" i="6" s="1"/>
  <c r="N21" i="6"/>
  <c r="O21" i="6"/>
  <c r="N22" i="6"/>
  <c r="O22" i="6"/>
  <c r="N23" i="6"/>
  <c r="N24" i="6"/>
  <c r="P24" i="6" s="1"/>
  <c r="U24" i="6" s="1"/>
  <c r="N25" i="6"/>
  <c r="N26" i="6"/>
  <c r="P26" i="6" s="1"/>
  <c r="U26" i="6" s="1"/>
  <c r="N27" i="6"/>
  <c r="O27" i="6"/>
  <c r="N28" i="6"/>
  <c r="O28" i="6"/>
  <c r="N29" i="6"/>
  <c r="P29" i="6" s="1"/>
  <c r="U29" i="6" s="1"/>
  <c r="P30" i="6"/>
  <c r="U30" i="6" s="1"/>
  <c r="N31" i="6"/>
  <c r="P31" i="6" s="1"/>
  <c r="U31" i="6" s="1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P42" i="6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P61" i="6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N68" i="6"/>
  <c r="P68" i="6" s="1"/>
  <c r="U68" i="6" s="1"/>
  <c r="N69" i="6"/>
  <c r="P69" i="6" s="1"/>
  <c r="U69" i="6" s="1"/>
  <c r="N70" i="6"/>
  <c r="P70" i="6" s="1"/>
  <c r="U70" i="6" s="1"/>
  <c r="P71" i="6"/>
  <c r="U71" i="6" s="1"/>
  <c r="N72" i="6"/>
  <c r="P72" i="6" s="1"/>
  <c r="U72" i="6" s="1"/>
  <c r="N73" i="6"/>
  <c r="P73" i="6" s="1"/>
  <c r="U73" i="6" s="1"/>
  <c r="N74" i="6"/>
  <c r="P74" i="6" s="1"/>
  <c r="U74" i="6" s="1"/>
  <c r="N75" i="6"/>
  <c r="P75" i="6" s="1"/>
  <c r="U75" i="6" s="1"/>
  <c r="N76" i="6"/>
  <c r="P76" i="6" s="1"/>
  <c r="U76" i="6" s="1"/>
  <c r="M78" i="6"/>
  <c r="M80" i="6"/>
  <c r="M83" i="6"/>
  <c r="N84" i="6"/>
  <c r="P84" i="6" s="1"/>
  <c r="U84" i="6" s="1"/>
  <c r="N85" i="6"/>
  <c r="P85" i="6" s="1"/>
  <c r="U85" i="6" s="1"/>
  <c r="P86" i="6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P101" i="6"/>
  <c r="U101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P110" i="6"/>
  <c r="U110" i="6" s="1"/>
  <c r="P111" i="6"/>
  <c r="U111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U116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N126" i="6"/>
  <c r="P126" i="6" s="1"/>
  <c r="U126" i="6" s="1"/>
  <c r="P127" i="6"/>
  <c r="U127" i="6" s="1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4" i="6"/>
  <c r="P134" i="6" s="1"/>
  <c r="U134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N172" i="6"/>
  <c r="P172" i="6" s="1"/>
  <c r="U172" i="6" s="1"/>
  <c r="P173" i="6"/>
  <c r="U173" i="6" s="1"/>
  <c r="N174" i="6"/>
  <c r="P174" i="6" s="1"/>
  <c r="U174" i="6" s="1"/>
  <c r="P175" i="6"/>
  <c r="U175" i="6" s="1"/>
  <c r="V175" i="6" s="1"/>
  <c r="N176" i="6"/>
  <c r="P176" i="6" s="1"/>
  <c r="U176" i="6" s="1"/>
  <c r="N177" i="6"/>
  <c r="P177" i="6" s="1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88" i="6"/>
  <c r="P188" i="6" s="1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N234" i="6"/>
  <c r="N235" i="6"/>
  <c r="P235" i="6" s="1"/>
  <c r="U235" i="6" s="1"/>
  <c r="N236" i="6"/>
  <c r="P236" i="6" s="1"/>
  <c r="U236" i="6" s="1"/>
  <c r="N237" i="6"/>
  <c r="P237" i="6" s="1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N270" i="6"/>
  <c r="P270" i="6" s="1"/>
  <c r="U270" i="6" s="1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0" i="6"/>
  <c r="N291" i="6"/>
  <c r="N292" i="6"/>
  <c r="P292" i="6" s="1"/>
  <c r="U292" i="6" s="1"/>
  <c r="P293" i="6"/>
  <c r="U293" i="6" s="1"/>
  <c r="N294" i="6"/>
  <c r="P294" i="6" s="1"/>
  <c r="U294" i="6" s="1"/>
  <c r="N295" i="6"/>
  <c r="P295" i="6" s="1"/>
  <c r="U295" i="6" s="1"/>
  <c r="N296" i="6"/>
  <c r="P296" i="6" s="1"/>
  <c r="U296" i="6" s="1"/>
  <c r="N297" i="6"/>
  <c r="N298" i="6"/>
  <c r="P298" i="6" s="1"/>
  <c r="U298" i="6" s="1"/>
  <c r="O299" i="6"/>
  <c r="P299" i="6" s="1"/>
  <c r="U299" i="6" s="1"/>
  <c r="N300" i="6"/>
  <c r="O300" i="6"/>
  <c r="N301" i="6"/>
  <c r="O301" i="6"/>
  <c r="N302" i="6"/>
  <c r="O302" i="6"/>
  <c r="N303" i="6"/>
  <c r="O303" i="6"/>
  <c r="N304" i="6"/>
  <c r="O304" i="6"/>
  <c r="N305" i="6"/>
  <c r="O305" i="6"/>
  <c r="N306" i="6"/>
  <c r="P306" i="6" s="1"/>
  <c r="U306" i="6" s="1"/>
  <c r="N307" i="6"/>
  <c r="N308" i="6"/>
  <c r="N309" i="6"/>
  <c r="P310" i="6"/>
  <c r="U310" i="6" s="1"/>
  <c r="N311" i="6"/>
  <c r="N312" i="6"/>
  <c r="O312" i="6"/>
  <c r="N314" i="6"/>
  <c r="P314" i="6" s="1"/>
  <c r="U314" i="6" s="1"/>
  <c r="N315" i="6"/>
  <c r="N316" i="6"/>
  <c r="N317" i="6"/>
  <c r="O317" i="6"/>
  <c r="N318" i="6"/>
  <c r="N319" i="6"/>
  <c r="P319" i="6" s="1"/>
  <c r="U319" i="6" s="1"/>
  <c r="N320" i="6"/>
  <c r="N321" i="6"/>
  <c r="P321" i="6" s="1"/>
  <c r="U321" i="6" s="1"/>
  <c r="N322" i="6"/>
  <c r="P322" i="6" s="1"/>
  <c r="U322" i="6" s="1"/>
  <c r="N323" i="6"/>
  <c r="P323" i="6" s="1"/>
  <c r="U323" i="6" s="1"/>
  <c r="N324" i="6"/>
  <c r="P324" i="6" s="1"/>
  <c r="U324" i="6" s="1"/>
  <c r="N325" i="6"/>
  <c r="P325" i="6" s="1"/>
  <c r="U325" i="6" s="1"/>
  <c r="N326" i="6"/>
  <c r="P326" i="6" s="1"/>
  <c r="U326" i="6" s="1"/>
  <c r="N327" i="6"/>
  <c r="P327" i="6" s="1"/>
  <c r="U327" i="6" s="1"/>
  <c r="N328" i="6"/>
  <c r="N329" i="6"/>
  <c r="P329" i="6" s="1"/>
  <c r="U329" i="6" s="1"/>
  <c r="N330" i="6"/>
  <c r="P330" i="6" s="1"/>
  <c r="U330" i="6" s="1"/>
  <c r="N331" i="6"/>
  <c r="O331" i="6"/>
  <c r="P332" i="6"/>
  <c r="U332" i="6" s="1"/>
  <c r="N333" i="6"/>
  <c r="P333" i="6" s="1"/>
  <c r="U333" i="6" s="1"/>
  <c r="N334" i="6"/>
  <c r="P334" i="6" s="1"/>
  <c r="U334" i="6" s="1"/>
  <c r="N335" i="6"/>
  <c r="N336" i="6"/>
  <c r="P336" i="6" s="1"/>
  <c r="U336" i="6" s="1"/>
  <c r="N337" i="6"/>
  <c r="P337" i="6" s="1"/>
  <c r="U337" i="6" s="1"/>
  <c r="N338" i="6"/>
  <c r="P338" i="6" s="1"/>
  <c r="U338" i="6" s="1"/>
  <c r="N339" i="6"/>
  <c r="P339" i="6" s="1"/>
  <c r="U339" i="6" s="1"/>
  <c r="N340" i="6"/>
  <c r="P340" i="6" s="1"/>
  <c r="U340" i="6" s="1"/>
  <c r="P341" i="6"/>
  <c r="U341" i="6" s="1"/>
  <c r="N342" i="6"/>
  <c r="P342" i="6" s="1"/>
  <c r="U342" i="6" s="1"/>
  <c r="N343" i="6"/>
  <c r="P343" i="6" s="1"/>
  <c r="U343" i="6" s="1"/>
  <c r="O344" i="6"/>
  <c r="P344" i="6" s="1"/>
  <c r="U344" i="6" s="1"/>
  <c r="N345" i="6"/>
  <c r="O345" i="6"/>
  <c r="N346" i="6"/>
  <c r="O346" i="6"/>
  <c r="N347" i="6"/>
  <c r="P347" i="6" s="1"/>
  <c r="U347" i="6" s="1"/>
  <c r="N348" i="6"/>
  <c r="O348" i="6"/>
  <c r="N349" i="6"/>
  <c r="O349" i="6"/>
  <c r="N350" i="6"/>
  <c r="O350" i="6"/>
  <c r="N351" i="6"/>
  <c r="O351" i="6"/>
  <c r="N352" i="6"/>
  <c r="O352" i="6"/>
  <c r="N353" i="6"/>
  <c r="O353" i="6"/>
  <c r="O354" i="6"/>
  <c r="P354" i="6" s="1"/>
  <c r="U354" i="6" s="1"/>
  <c r="N355" i="6"/>
  <c r="P355" i="6" s="1"/>
  <c r="U355" i="6" s="1"/>
  <c r="N356" i="6"/>
  <c r="O356" i="6"/>
  <c r="N357" i="6"/>
  <c r="O357" i="6"/>
  <c r="N358" i="6"/>
  <c r="O358" i="6"/>
  <c r="N359" i="6"/>
  <c r="O359" i="6"/>
  <c r="N360" i="6"/>
  <c r="P360" i="6" s="1"/>
  <c r="P361" i="6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P370" i="6"/>
  <c r="U370" i="6" s="1"/>
  <c r="O371" i="6"/>
  <c r="N372" i="6"/>
  <c r="O372" i="6"/>
  <c r="N373" i="6"/>
  <c r="O373" i="6"/>
  <c r="N374" i="6"/>
  <c r="P374" i="6" s="1"/>
  <c r="U374" i="6" s="1"/>
  <c r="N375" i="6"/>
  <c r="O375" i="6"/>
  <c r="N376" i="6"/>
  <c r="O376" i="6"/>
  <c r="N377" i="6"/>
  <c r="O377" i="6"/>
  <c r="N378" i="6"/>
  <c r="O378" i="6"/>
  <c r="N379" i="6"/>
  <c r="N381" i="6"/>
  <c r="P381" i="6" s="1"/>
  <c r="U381" i="6" s="1"/>
  <c r="N382" i="6"/>
  <c r="N383" i="6"/>
  <c r="N384" i="6"/>
  <c r="P384" i="6" s="1"/>
  <c r="U384" i="6" s="1"/>
  <c r="N385" i="6"/>
  <c r="N386" i="6"/>
  <c r="N387" i="6"/>
  <c r="N388" i="6"/>
  <c r="N389" i="6"/>
  <c r="N390" i="6"/>
  <c r="P390" i="6" s="1"/>
  <c r="U390" i="6" s="1"/>
  <c r="N391" i="6"/>
  <c r="N392" i="6"/>
  <c r="N393" i="6"/>
  <c r="N394" i="6"/>
  <c r="P394" i="6" s="1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O420" i="6"/>
  <c r="P420" i="6" s="1"/>
  <c r="U420" i="6" s="1"/>
  <c r="N421" i="6"/>
  <c r="O421" i="6"/>
  <c r="N422" i="6"/>
  <c r="O422" i="6"/>
  <c r="N423" i="6"/>
  <c r="O423" i="6"/>
  <c r="N424" i="6"/>
  <c r="P424" i="6" s="1"/>
  <c r="U424" i="6" s="1"/>
  <c r="N425" i="6"/>
  <c r="P425" i="6" s="1"/>
  <c r="U425" i="6" s="1"/>
  <c r="N426" i="6"/>
  <c r="O426" i="6"/>
  <c r="N427" i="6"/>
  <c r="O427" i="6"/>
  <c r="N428" i="6"/>
  <c r="O428" i="6"/>
  <c r="N429" i="6"/>
  <c r="P429" i="6" s="1"/>
  <c r="U429" i="6" s="1"/>
  <c r="N430" i="6"/>
  <c r="O430" i="6"/>
  <c r="N431" i="6"/>
  <c r="O431" i="6"/>
  <c r="N432" i="6"/>
  <c r="O432" i="6"/>
  <c r="N433" i="6"/>
  <c r="O433" i="6"/>
  <c r="N434" i="6"/>
  <c r="P434" i="6" s="1"/>
  <c r="U434" i="6" s="1"/>
  <c r="N435" i="6"/>
  <c r="P435" i="6" s="1"/>
  <c r="U435" i="6" s="1"/>
  <c r="N436" i="6"/>
  <c r="O436" i="6"/>
  <c r="N437" i="6"/>
  <c r="P437" i="6" s="1"/>
  <c r="U437" i="6" s="1"/>
  <c r="N438" i="6"/>
  <c r="P438" i="6" s="1"/>
  <c r="U438" i="6" s="1"/>
  <c r="N439" i="6"/>
  <c r="P439" i="6" s="1"/>
  <c r="U439" i="6" s="1"/>
  <c r="N440" i="6"/>
  <c r="P440" i="6" s="1"/>
  <c r="U440" i="6" s="1"/>
  <c r="N441" i="6"/>
  <c r="P441" i="6" s="1"/>
  <c r="U441" i="6" s="1"/>
  <c r="N442" i="6"/>
  <c r="N443" i="6"/>
  <c r="P443" i="6" s="1"/>
  <c r="U443" i="6" s="1"/>
  <c r="N444" i="6"/>
  <c r="P444" i="6" s="1"/>
  <c r="U444" i="6" s="1"/>
  <c r="N445" i="6"/>
  <c r="P445" i="6" s="1"/>
  <c r="U445" i="6" s="1"/>
  <c r="N446" i="6"/>
  <c r="N447" i="6"/>
  <c r="P448" i="6"/>
  <c r="U448" i="6" s="1"/>
  <c r="P449" i="6"/>
  <c r="U449" i="6" s="1"/>
  <c r="N450" i="6"/>
  <c r="N451" i="6"/>
  <c r="N452" i="6"/>
  <c r="P452" i="6" s="1"/>
  <c r="U452" i="6" s="1"/>
  <c r="N453" i="6"/>
  <c r="P453" i="6" s="1"/>
  <c r="U453" i="6" s="1"/>
  <c r="N454" i="6"/>
  <c r="P454" i="6" s="1"/>
  <c r="U454" i="6" s="1"/>
  <c r="N455" i="6"/>
  <c r="P455" i="6" s="1"/>
  <c r="U455" i="6" s="1"/>
  <c r="N456" i="6"/>
  <c r="N457" i="6"/>
  <c r="N458" i="6"/>
  <c r="N459" i="6"/>
  <c r="O459" i="6"/>
  <c r="N460" i="6"/>
  <c r="P460" i="6" s="1"/>
  <c r="U460" i="6" s="1"/>
  <c r="P461" i="6"/>
  <c r="U461" i="6" s="1"/>
  <c r="N462" i="6"/>
  <c r="O462" i="6"/>
  <c r="P463" i="6"/>
  <c r="U463" i="6" s="1"/>
  <c r="N464" i="6"/>
  <c r="O464" i="6"/>
  <c r="O465" i="6"/>
  <c r="P465" i="6" s="1"/>
  <c r="U465" i="6" s="1"/>
  <c r="N466" i="6"/>
  <c r="P466" i="6" s="1"/>
  <c r="U466" i="6" s="1"/>
  <c r="N467" i="6"/>
  <c r="N468" i="6"/>
  <c r="N469" i="6"/>
  <c r="N470" i="6"/>
  <c r="P471" i="6"/>
  <c r="U471" i="6" s="1"/>
  <c r="N472" i="6"/>
  <c r="O472" i="6"/>
  <c r="O473" i="6"/>
  <c r="P473" i="6" s="1"/>
  <c r="N474" i="6"/>
  <c r="P474" i="6" s="1"/>
  <c r="U474" i="6" s="1"/>
  <c r="N475" i="6"/>
  <c r="O475" i="6"/>
  <c r="P476" i="6"/>
  <c r="U476" i="6" s="1"/>
  <c r="N477" i="6"/>
  <c r="P477" i="6" s="1"/>
  <c r="U477" i="6" s="1"/>
  <c r="V477" i="6" s="1"/>
  <c r="N478" i="6"/>
  <c r="P479" i="6"/>
  <c r="U479" i="6" s="1"/>
  <c r="N480" i="6"/>
  <c r="P480" i="6" s="1"/>
  <c r="U480" i="6" s="1"/>
  <c r="N481" i="6"/>
  <c r="P481" i="6" s="1"/>
  <c r="U481" i="6" s="1"/>
  <c r="N482" i="6"/>
  <c r="O482" i="6"/>
  <c r="N483" i="6"/>
  <c r="P483" i="6" s="1"/>
  <c r="U483" i="6" s="1"/>
  <c r="N484" i="6"/>
  <c r="O484" i="6"/>
  <c r="O485" i="6"/>
  <c r="P485" i="6" s="1"/>
  <c r="U485" i="6" s="1"/>
  <c r="N486" i="6"/>
  <c r="N487" i="6"/>
  <c r="O487" i="6"/>
  <c r="N488" i="6"/>
  <c r="O488" i="6"/>
  <c r="N489" i="6"/>
  <c r="O489" i="6"/>
  <c r="N490" i="6"/>
  <c r="O490" i="6"/>
  <c r="N491" i="6"/>
  <c r="P491" i="6" s="1"/>
  <c r="U491" i="6" s="1"/>
  <c r="N492" i="6"/>
  <c r="P492" i="6" s="1"/>
  <c r="U492" i="6" s="1"/>
  <c r="N493" i="6"/>
  <c r="O493" i="6"/>
  <c r="O494" i="6"/>
  <c r="P494" i="6" s="1"/>
  <c r="U494" i="6" s="1"/>
  <c r="N495" i="6"/>
  <c r="O495" i="6"/>
  <c r="N496" i="6"/>
  <c r="O496" i="6"/>
  <c r="N497" i="6"/>
  <c r="O497" i="6"/>
  <c r="N498" i="6"/>
  <c r="O498" i="6"/>
  <c r="N499" i="6"/>
  <c r="O499" i="6"/>
  <c r="N501" i="6"/>
  <c r="O501" i="6"/>
  <c r="N502" i="6"/>
  <c r="P502" i="6" s="1"/>
  <c r="U502" i="6" s="1"/>
  <c r="N503" i="6"/>
  <c r="P503" i="6" s="1"/>
  <c r="U503" i="6" s="1"/>
  <c r="P504" i="6"/>
  <c r="U504" i="6" s="1"/>
  <c r="N505" i="6"/>
  <c r="P505" i="6" s="1"/>
  <c r="U505" i="6" s="1"/>
  <c r="N506" i="6"/>
  <c r="P506" i="6" s="1"/>
  <c r="U506" i="6" s="1"/>
  <c r="N507" i="6"/>
  <c r="P507" i="6" s="1"/>
  <c r="U507" i="6" s="1"/>
  <c r="N508" i="6"/>
  <c r="P508" i="6" s="1"/>
  <c r="U508" i="6" s="1"/>
  <c r="N509" i="6"/>
  <c r="P509" i="6" s="1"/>
  <c r="U509" i="6" s="1"/>
  <c r="P510" i="6"/>
  <c r="U510" i="6" s="1"/>
  <c r="P512" i="6"/>
  <c r="U512" i="6" s="1"/>
  <c r="N513" i="6"/>
  <c r="O513" i="6"/>
  <c r="P514" i="6"/>
  <c r="U514" i="6" s="1"/>
  <c r="N515" i="6"/>
  <c r="O515" i="6"/>
  <c r="P516" i="6"/>
  <c r="U516" i="6" s="1"/>
  <c r="O517" i="6"/>
  <c r="P517" i="6" s="1"/>
  <c r="U517" i="6" s="1"/>
  <c r="N518" i="6"/>
  <c r="O518" i="6"/>
  <c r="N519" i="6"/>
  <c r="P519" i="6" s="1"/>
  <c r="U519" i="6" s="1"/>
  <c r="N520" i="6"/>
  <c r="P520" i="6" s="1"/>
  <c r="U520" i="6" s="1"/>
  <c r="P521" i="6"/>
  <c r="U521" i="6" s="1"/>
  <c r="N522" i="6"/>
  <c r="P522" i="6" s="1"/>
  <c r="U522" i="6" s="1"/>
  <c r="P523" i="6"/>
  <c r="U523" i="6" s="1"/>
  <c r="N524" i="6"/>
  <c r="N525" i="6"/>
  <c r="N526" i="6"/>
  <c r="P526" i="6" s="1"/>
  <c r="U526" i="6" s="1"/>
  <c r="N527" i="6"/>
  <c r="N528" i="6"/>
  <c r="P528" i="6" s="1"/>
  <c r="U528" i="6" s="1"/>
  <c r="N529" i="6"/>
  <c r="N530" i="6"/>
  <c r="N531" i="6"/>
  <c r="N532" i="6"/>
  <c r="P532" i="6" s="1"/>
  <c r="U532" i="6" s="1"/>
  <c r="N533" i="6"/>
  <c r="N534" i="6"/>
  <c r="P534" i="6" s="1"/>
  <c r="U534" i="6" s="1"/>
  <c r="N535" i="6"/>
  <c r="N536" i="6"/>
  <c r="N537" i="6"/>
  <c r="N538" i="6"/>
  <c r="P538" i="6" s="1"/>
  <c r="U538" i="6" s="1"/>
  <c r="N539" i="6"/>
  <c r="N540" i="6"/>
  <c r="P540" i="6" s="1"/>
  <c r="U540" i="6" s="1"/>
  <c r="P541" i="6"/>
  <c r="U541" i="6" s="1"/>
  <c r="N542" i="6"/>
  <c r="P542" i="6" s="1"/>
  <c r="U542" i="6" s="1"/>
  <c r="N543" i="6"/>
  <c r="O543" i="6"/>
  <c r="N544" i="6"/>
  <c r="P544" i="6" s="1"/>
  <c r="U544" i="6" s="1"/>
  <c r="N545" i="6"/>
  <c r="P545" i="6" s="1"/>
  <c r="U545" i="6" s="1"/>
  <c r="N546" i="6"/>
  <c r="P546" i="6" s="1"/>
  <c r="U546" i="6" s="1"/>
  <c r="N547" i="6"/>
  <c r="P547" i="6" s="1"/>
  <c r="U547" i="6" s="1"/>
  <c r="N548" i="6"/>
  <c r="N549" i="6"/>
  <c r="O549" i="6"/>
  <c r="N550" i="6"/>
  <c r="P550" i="6" s="1"/>
  <c r="U550" i="6" s="1"/>
  <c r="N551" i="6"/>
  <c r="P551" i="6" s="1"/>
  <c r="U551" i="6" s="1"/>
  <c r="N552" i="6"/>
  <c r="P552" i="6" s="1"/>
  <c r="U552" i="6" s="1"/>
  <c r="N553" i="6"/>
  <c r="P553" i="6" s="1"/>
  <c r="U553" i="6" s="1"/>
  <c r="N554" i="6"/>
  <c r="P554" i="6" s="1"/>
  <c r="U554" i="6" s="1"/>
  <c r="N555" i="6"/>
  <c r="O555" i="6"/>
  <c r="N556" i="6"/>
  <c r="N557" i="6"/>
  <c r="O557" i="6"/>
  <c r="N558" i="6"/>
  <c r="O558" i="6"/>
  <c r="N559" i="6"/>
  <c r="O559" i="6"/>
  <c r="N560" i="6"/>
  <c r="O560" i="6"/>
  <c r="N561" i="6"/>
  <c r="N562" i="6"/>
  <c r="N563" i="6"/>
  <c r="O563" i="6"/>
  <c r="N564" i="6"/>
  <c r="O564" i="6"/>
  <c r="N565" i="6"/>
  <c r="O565" i="6"/>
  <c r="N566" i="6"/>
  <c r="O566" i="6"/>
  <c r="N567" i="6"/>
  <c r="O567" i="6"/>
  <c r="N568" i="6"/>
  <c r="N569" i="6"/>
  <c r="N570" i="6"/>
  <c r="O570" i="6"/>
  <c r="N571" i="6"/>
  <c r="O571" i="6"/>
  <c r="N572" i="6"/>
  <c r="O572" i="6"/>
  <c r="N573" i="6"/>
  <c r="O573" i="6"/>
  <c r="N574" i="6"/>
  <c r="O574" i="6"/>
  <c r="N575" i="6"/>
  <c r="P575" i="6" s="1"/>
  <c r="U575" i="6" s="1"/>
  <c r="N576" i="6"/>
  <c r="N577" i="6"/>
  <c r="P577" i="6" s="1"/>
  <c r="U577" i="6" s="1"/>
  <c r="N578" i="6"/>
  <c r="P578" i="6" s="1"/>
  <c r="U578" i="6" s="1"/>
  <c r="N579" i="6"/>
  <c r="P579" i="6" s="1"/>
  <c r="U579" i="6" s="1"/>
  <c r="N580" i="6"/>
  <c r="O580" i="6"/>
  <c r="P581" i="6"/>
  <c r="U581" i="6" s="1"/>
  <c r="N582" i="6"/>
  <c r="P582" i="6" s="1"/>
  <c r="U582" i="6" s="1"/>
  <c r="N583" i="6"/>
  <c r="P583" i="6" s="1"/>
  <c r="U583" i="6" s="1"/>
  <c r="N584" i="6"/>
  <c r="P584" i="6" s="1"/>
  <c r="U584" i="6" s="1"/>
  <c r="N585" i="6"/>
  <c r="N586" i="6"/>
  <c r="O586" i="6"/>
  <c r="N587" i="6"/>
  <c r="P587" i="6" s="1"/>
  <c r="U587" i="6" s="1"/>
  <c r="N588" i="6"/>
  <c r="P588" i="6" s="1"/>
  <c r="U588" i="6" s="1"/>
  <c r="N589" i="6"/>
  <c r="P589" i="6" s="1"/>
  <c r="U589" i="6" s="1"/>
  <c r="N590" i="6"/>
  <c r="P590" i="6" s="1"/>
  <c r="U590" i="6" s="1"/>
  <c r="N591" i="6"/>
  <c r="P591" i="6" s="1"/>
  <c r="U591" i="6" s="1"/>
  <c r="P592" i="6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O627" i="6"/>
  <c r="P627" i="6" s="1"/>
  <c r="U627" i="6" s="1"/>
  <c r="N628" i="6"/>
  <c r="O628" i="6"/>
  <c r="N629" i="6"/>
  <c r="O629" i="6"/>
  <c r="N630" i="6"/>
  <c r="N631" i="6"/>
  <c r="N632" i="6"/>
  <c r="O632" i="6"/>
  <c r="N633" i="6"/>
  <c r="N634" i="6"/>
  <c r="O634" i="6"/>
  <c r="N635" i="6"/>
  <c r="O635" i="6"/>
  <c r="N636" i="6"/>
  <c r="O636" i="6"/>
  <c r="N637" i="6"/>
  <c r="N638" i="6"/>
  <c r="P639" i="6"/>
  <c r="U639" i="6" s="1"/>
  <c r="P640" i="6"/>
  <c r="U640" i="6" s="1"/>
  <c r="N641" i="6"/>
  <c r="P641" i="6" s="1"/>
  <c r="U641" i="6" s="1"/>
  <c r="N642" i="6"/>
  <c r="P642" i="6" s="1"/>
  <c r="U642" i="6" s="1"/>
  <c r="N643" i="6"/>
  <c r="P643" i="6" s="1"/>
  <c r="U643" i="6" s="1"/>
  <c r="N644" i="6"/>
  <c r="O644" i="6"/>
  <c r="N645" i="6"/>
  <c r="O645" i="6"/>
  <c r="N646" i="6"/>
  <c r="O646" i="6"/>
  <c r="N647" i="6"/>
  <c r="O647" i="6"/>
  <c r="N648" i="6"/>
  <c r="O648" i="6"/>
  <c r="N649" i="6"/>
  <c r="P649" i="6" s="1"/>
  <c r="U649" i="6" s="1"/>
  <c r="N650" i="6"/>
  <c r="O650" i="6"/>
  <c r="N651" i="6"/>
  <c r="O651" i="6"/>
  <c r="N652" i="6"/>
  <c r="O652" i="6"/>
  <c r="N653" i="6"/>
  <c r="O653" i="6"/>
  <c r="N654" i="6"/>
  <c r="O654" i="6"/>
  <c r="N655" i="6"/>
  <c r="O655" i="6"/>
  <c r="N656" i="6"/>
  <c r="N657" i="6"/>
  <c r="O657" i="6"/>
  <c r="O658" i="6"/>
  <c r="P658" i="6" s="1"/>
  <c r="U658" i="6" s="1"/>
  <c r="N659" i="6"/>
  <c r="O659" i="6"/>
  <c r="N661" i="6"/>
  <c r="O661" i="6"/>
  <c r="N662" i="6"/>
  <c r="N663" i="6"/>
  <c r="N664" i="6"/>
  <c r="N665" i="6"/>
  <c r="O665" i="6"/>
  <c r="N666" i="6"/>
  <c r="N667" i="6"/>
  <c r="O667" i="6"/>
  <c r="N668" i="6"/>
  <c r="P668" i="6" s="1"/>
  <c r="U668" i="6" s="1"/>
  <c r="N669" i="6"/>
  <c r="N670" i="6"/>
  <c r="O670" i="6"/>
  <c r="N671" i="6"/>
  <c r="P672" i="6"/>
  <c r="U672" i="6" s="1"/>
  <c r="N673" i="6"/>
  <c r="O673" i="6"/>
  <c r="N674" i="6"/>
  <c r="P674" i="6" s="1"/>
  <c r="U674" i="6" s="1"/>
  <c r="O675" i="6"/>
  <c r="P675" i="6" s="1"/>
  <c r="U675" i="6" s="1"/>
  <c r="N676" i="6"/>
  <c r="O676" i="6"/>
  <c r="N677" i="6"/>
  <c r="O677" i="6"/>
  <c r="P678" i="6"/>
  <c r="U678" i="6" s="1"/>
  <c r="O679" i="6"/>
  <c r="P679" i="6" s="1"/>
  <c r="U679" i="6" s="1"/>
  <c r="N680" i="6"/>
  <c r="P680" i="6" s="1"/>
  <c r="U680" i="6" s="1"/>
  <c r="O681" i="6"/>
  <c r="P681" i="6" s="1"/>
  <c r="U681" i="6" s="1"/>
  <c r="N682" i="6"/>
  <c r="P682" i="6" s="1"/>
  <c r="U682" i="6" s="1"/>
  <c r="N683" i="6"/>
  <c r="P683" i="6" s="1"/>
  <c r="U683" i="6" s="1"/>
  <c r="O684" i="6"/>
  <c r="P684" i="6" s="1"/>
  <c r="U684" i="6" s="1"/>
  <c r="N685" i="6"/>
  <c r="O685" i="6"/>
  <c r="N686" i="6"/>
  <c r="O686" i="6"/>
  <c r="N687" i="6"/>
  <c r="N688" i="6"/>
  <c r="N689" i="6"/>
  <c r="O689" i="6"/>
  <c r="N690" i="6"/>
  <c r="N691" i="6"/>
  <c r="O691" i="6"/>
  <c r="N692" i="6"/>
  <c r="O692" i="6"/>
  <c r="N693" i="6"/>
  <c r="O693" i="6"/>
  <c r="N694" i="6"/>
  <c r="N695" i="6"/>
  <c r="N696" i="6"/>
  <c r="O696" i="6"/>
  <c r="N697" i="6"/>
  <c r="P697" i="6" s="1"/>
  <c r="U697" i="6" s="1"/>
  <c r="N698" i="6"/>
  <c r="O698" i="6"/>
  <c r="N699" i="6"/>
  <c r="O699" i="6"/>
  <c r="P700" i="6"/>
  <c r="U700" i="6" s="1"/>
  <c r="N701" i="6"/>
  <c r="P701" i="6" s="1"/>
  <c r="U701" i="6" s="1"/>
  <c r="V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V706" i="6" s="1"/>
  <c r="N707" i="6"/>
  <c r="P707" i="6" s="1"/>
  <c r="U707" i="6" s="1"/>
  <c r="N708" i="6"/>
  <c r="P708" i="6" s="1"/>
  <c r="U708" i="6" s="1"/>
  <c r="N709" i="6"/>
  <c r="P709" i="6" s="1"/>
  <c r="U709" i="6" s="1"/>
  <c r="N710" i="6"/>
  <c r="P710" i="6" s="1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P786" i="6"/>
  <c r="U786" i="6" s="1"/>
  <c r="P787" i="6"/>
  <c r="U787" i="6" s="1"/>
  <c r="P788" i="6"/>
  <c r="U788" i="6" s="1"/>
  <c r="N789" i="6"/>
  <c r="O789" i="6"/>
  <c r="P790" i="6"/>
  <c r="U790" i="6" s="1"/>
  <c r="P791" i="6"/>
  <c r="U791" i="6" s="1"/>
  <c r="N792" i="6"/>
  <c r="O792" i="6"/>
  <c r="P793" i="6"/>
  <c r="U793" i="6" s="1"/>
  <c r="N794" i="6"/>
  <c r="P794" i="6" s="1"/>
  <c r="U794" i="6" s="1"/>
  <c r="O795" i="6"/>
  <c r="P795" i="6" s="1"/>
  <c r="U795" i="6" s="1"/>
  <c r="N796" i="6"/>
  <c r="N797" i="6"/>
  <c r="O797" i="6"/>
  <c r="N798" i="6"/>
  <c r="O798" i="6"/>
  <c r="N799" i="6"/>
  <c r="O799" i="6"/>
  <c r="N800" i="6"/>
  <c r="P800" i="6" s="1"/>
  <c r="U800" i="6" s="1"/>
  <c r="N801" i="6"/>
  <c r="O801" i="6"/>
  <c r="N802" i="6"/>
  <c r="P802" i="6" s="1"/>
  <c r="U802" i="6" s="1"/>
  <c r="N803" i="6"/>
  <c r="O803" i="6"/>
  <c r="N804" i="6"/>
  <c r="O804" i="6"/>
  <c r="N805" i="6"/>
  <c r="O805" i="6"/>
  <c r="N806" i="6"/>
  <c r="O806" i="6"/>
  <c r="N807" i="6"/>
  <c r="O807" i="6"/>
  <c r="N808" i="6"/>
  <c r="P808" i="6" s="1"/>
  <c r="U808" i="6" s="1"/>
  <c r="N809" i="6"/>
  <c r="P809" i="6" s="1"/>
  <c r="U809" i="6" s="1"/>
  <c r="N810" i="6"/>
  <c r="P810" i="6" s="1"/>
  <c r="U810" i="6" s="1"/>
  <c r="P811" i="6"/>
  <c r="U811" i="6" s="1"/>
  <c r="N812" i="6"/>
  <c r="P812" i="6" s="1"/>
  <c r="U812" i="6" s="1"/>
  <c r="N813" i="6"/>
  <c r="P813" i="6" s="1"/>
  <c r="U813" i="6" s="1"/>
  <c r="N814" i="6"/>
  <c r="P814" i="6" s="1"/>
  <c r="U814" i="6" s="1"/>
  <c r="P815" i="6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N834" i="6"/>
  <c r="O834" i="6"/>
  <c r="N835" i="6"/>
  <c r="O835" i="6"/>
  <c r="N836" i="6"/>
  <c r="O836" i="6"/>
  <c r="N837" i="6"/>
  <c r="P837" i="6" s="1"/>
  <c r="U837" i="6" s="1"/>
  <c r="O838" i="6"/>
  <c r="P838" i="6" s="1"/>
  <c r="U838" i="6" s="1"/>
  <c r="N839" i="6"/>
  <c r="O839" i="6"/>
  <c r="P840" i="6"/>
  <c r="U840" i="6" s="1"/>
  <c r="N841" i="6"/>
  <c r="O841" i="6"/>
  <c r="N842" i="6"/>
  <c r="P842" i="6" s="1"/>
  <c r="U842" i="6" s="1"/>
  <c r="N843" i="6"/>
  <c r="O843" i="6"/>
  <c r="N844" i="6"/>
  <c r="O844" i="6"/>
  <c r="O845" i="6"/>
  <c r="P845" i="6" s="1"/>
  <c r="U845" i="6" s="1"/>
  <c r="P846" i="6"/>
  <c r="U846" i="6" s="1"/>
  <c r="N847" i="6"/>
  <c r="O847" i="6"/>
  <c r="N848" i="6"/>
  <c r="P848" i="6" s="1"/>
  <c r="U848" i="6" s="1"/>
  <c r="P849" i="6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P857" i="6"/>
  <c r="U857" i="6" s="1"/>
  <c r="N858" i="6"/>
  <c r="P858" i="6" s="1"/>
  <c r="U858" i="6" s="1"/>
  <c r="N859" i="6"/>
  <c r="P859" i="6" s="1"/>
  <c r="U859" i="6" s="1"/>
  <c r="N860" i="6"/>
  <c r="P860" i="6" s="1"/>
  <c r="U860" i="6" s="1"/>
  <c r="N861" i="6"/>
  <c r="P861" i="6" s="1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N870" i="6"/>
  <c r="O870" i="6"/>
  <c r="O871" i="6"/>
  <c r="P871" i="6" s="1"/>
  <c r="U871" i="6" s="1"/>
  <c r="N872" i="6"/>
  <c r="O872" i="6"/>
  <c r="N873" i="6"/>
  <c r="P873" i="6" s="1"/>
  <c r="U873" i="6" s="1"/>
  <c r="N874" i="6"/>
  <c r="P874" i="6" s="1"/>
  <c r="U874" i="6" s="1"/>
  <c r="N875" i="6"/>
  <c r="O875" i="6"/>
  <c r="N876" i="6"/>
  <c r="O876" i="6"/>
  <c r="N877" i="6"/>
  <c r="N878" i="6"/>
  <c r="O878" i="6"/>
  <c r="N879" i="6"/>
  <c r="O879" i="6"/>
  <c r="N880" i="6"/>
  <c r="N881" i="6"/>
  <c r="P881" i="6" s="1"/>
  <c r="U881" i="6" s="1"/>
  <c r="P882" i="6"/>
  <c r="U882" i="6" s="1"/>
  <c r="N883" i="6"/>
  <c r="N884" i="6"/>
  <c r="N885" i="6"/>
  <c r="O885" i="6"/>
  <c r="N886" i="6"/>
  <c r="P886" i="6" s="1"/>
  <c r="U886" i="6" s="1"/>
  <c r="N887" i="6"/>
  <c r="N888" i="6"/>
  <c r="P888" i="6" s="1"/>
  <c r="U888" i="6" s="1"/>
  <c r="N889" i="6"/>
  <c r="N890" i="6"/>
  <c r="N891" i="6"/>
  <c r="O891" i="6"/>
  <c r="N892" i="6"/>
  <c r="N893" i="6"/>
  <c r="P893" i="6" s="1"/>
  <c r="U893" i="6" s="1"/>
  <c r="N894" i="6"/>
  <c r="N895" i="6"/>
  <c r="P895" i="6" s="1"/>
  <c r="U895" i="6" s="1"/>
  <c r="N896" i="6"/>
  <c r="N897" i="6"/>
  <c r="O897" i="6"/>
  <c r="N898" i="6"/>
  <c r="N899" i="6"/>
  <c r="N900" i="6"/>
  <c r="P900" i="6" s="1"/>
  <c r="U900" i="6" s="1"/>
  <c r="N901" i="6"/>
  <c r="N902" i="6"/>
  <c r="P902" i="6" s="1"/>
  <c r="U902" i="6" s="1"/>
  <c r="N903" i="6"/>
  <c r="O903" i="6"/>
  <c r="P904" i="6"/>
  <c r="U904" i="6" s="1"/>
  <c r="N905" i="6"/>
  <c r="O905" i="6"/>
  <c r="N906" i="6"/>
  <c r="N907" i="6"/>
  <c r="P908" i="6"/>
  <c r="U908" i="6" s="1"/>
  <c r="N909" i="6"/>
  <c r="O909" i="6"/>
  <c r="O910" i="6"/>
  <c r="P910" i="6" s="1"/>
  <c r="U910" i="6" s="1"/>
  <c r="N911" i="6"/>
  <c r="P911" i="6" s="1"/>
  <c r="U911" i="6" s="1"/>
  <c r="P912" i="6"/>
  <c r="U912" i="6" s="1"/>
  <c r="P913" i="6"/>
  <c r="U913" i="6" s="1"/>
  <c r="P914" i="6"/>
  <c r="U914" i="6" s="1"/>
  <c r="N915" i="6"/>
  <c r="P915" i="6" s="1"/>
  <c r="U915" i="6" s="1"/>
  <c r="N916" i="6"/>
  <c r="P916" i="6" s="1"/>
  <c r="U916" i="6" s="1"/>
  <c r="P917" i="6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O932" i="6"/>
  <c r="P932" i="6" s="1"/>
  <c r="U932" i="6" s="1"/>
  <c r="N933" i="6"/>
  <c r="P933" i="6" s="1"/>
  <c r="U933" i="6" s="1"/>
  <c r="O934" i="6"/>
  <c r="P934" i="6" s="1"/>
  <c r="U934" i="6" s="1"/>
  <c r="N935" i="6"/>
  <c r="P935" i="6" s="1"/>
  <c r="U935" i="6" s="1"/>
  <c r="P936" i="6"/>
  <c r="U936" i="6" s="1"/>
  <c r="N937" i="6"/>
  <c r="O937" i="6"/>
  <c r="N938" i="6"/>
  <c r="O938" i="6"/>
  <c r="N939" i="6"/>
  <c r="P939" i="6" s="1"/>
  <c r="U939" i="6" s="1"/>
  <c r="O940" i="6"/>
  <c r="P940" i="6" s="1"/>
  <c r="U940" i="6" s="1"/>
  <c r="N941" i="6"/>
  <c r="O941" i="6"/>
  <c r="P942" i="6"/>
  <c r="U942" i="6" s="1"/>
  <c r="N943" i="6"/>
  <c r="P943" i="6" s="1"/>
  <c r="U943" i="6" s="1"/>
  <c r="N944" i="6"/>
  <c r="O944" i="6"/>
  <c r="N945" i="6"/>
  <c r="P945" i="6" s="1"/>
  <c r="U945" i="6" s="1"/>
  <c r="N946" i="6"/>
  <c r="P946" i="6" s="1"/>
  <c r="U946" i="6" s="1"/>
  <c r="N948" i="6"/>
  <c r="N949" i="6"/>
  <c r="P949" i="6" s="1"/>
  <c r="U949" i="6" s="1"/>
  <c r="N950" i="6"/>
  <c r="P950" i="6" s="1"/>
  <c r="U950" i="6" s="1"/>
  <c r="N951" i="6"/>
  <c r="P951" i="6" s="1"/>
  <c r="U951" i="6" s="1"/>
  <c r="N952" i="6"/>
  <c r="N953" i="6"/>
  <c r="N954" i="6"/>
  <c r="N955" i="6"/>
  <c r="P955" i="6" s="1"/>
  <c r="U955" i="6" s="1"/>
  <c r="P956" i="6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U962" i="6" s="1"/>
  <c r="N963" i="6"/>
  <c r="P963" i="6" s="1"/>
  <c r="U963" i="6" s="1"/>
  <c r="N964" i="6"/>
  <c r="P964" i="6" s="1"/>
  <c r="U964" i="6" s="1"/>
  <c r="N965" i="6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79" i="6"/>
  <c r="U979" i="6" s="1"/>
  <c r="N980" i="6"/>
  <c r="P980" i="6" s="1"/>
  <c r="U980" i="6" s="1"/>
  <c r="O981" i="6"/>
  <c r="N982" i="6"/>
  <c r="O982" i="6"/>
  <c r="N983" i="6"/>
  <c r="P983" i="6" s="1"/>
  <c r="U983" i="6" s="1"/>
  <c r="N985" i="6"/>
  <c r="P985" i="6" s="1"/>
  <c r="U985" i="6" s="1"/>
  <c r="P986" i="6"/>
  <c r="U986" i="6" s="1"/>
  <c r="N987" i="6"/>
  <c r="O987" i="6"/>
  <c r="O988" i="6"/>
  <c r="P988" i="6" s="1"/>
  <c r="U988" i="6" s="1"/>
  <c r="N989" i="6"/>
  <c r="P989" i="6" s="1"/>
  <c r="U989" i="6" s="1"/>
  <c r="P990" i="6"/>
  <c r="U990" i="6" s="1"/>
  <c r="N991" i="6"/>
  <c r="O991" i="6"/>
  <c r="N992" i="6"/>
  <c r="O992" i="6"/>
  <c r="N993" i="6"/>
  <c r="N994" i="6"/>
  <c r="O994" i="6"/>
  <c r="N995" i="6"/>
  <c r="O995" i="6"/>
  <c r="N996" i="6"/>
  <c r="O996" i="6"/>
  <c r="N997" i="6"/>
  <c r="O997" i="6"/>
  <c r="N998" i="6"/>
  <c r="O998" i="6"/>
  <c r="P999" i="6"/>
  <c r="U999" i="6" s="1"/>
  <c r="N1000" i="6"/>
  <c r="O1000" i="6"/>
  <c r="N1001" i="6"/>
  <c r="O1001" i="6"/>
  <c r="N1002" i="6"/>
  <c r="O1002" i="6"/>
  <c r="N1003" i="6"/>
  <c r="M1004" i="6"/>
  <c r="M1005" i="6"/>
  <c r="M1006" i="6"/>
  <c r="M1007" i="6"/>
  <c r="M1010" i="6"/>
  <c r="M1011" i="6"/>
  <c r="M1012" i="6"/>
  <c r="M1013" i="6"/>
  <c r="M1014" i="6"/>
  <c r="M1016" i="6"/>
  <c r="M1121" i="6"/>
  <c r="M1127" i="6"/>
  <c r="M1132" i="6"/>
  <c r="M1133" i="6"/>
  <c r="M1137" i="6"/>
  <c r="M1138" i="6"/>
  <c r="M1139" i="6"/>
  <c r="M1143" i="6"/>
  <c r="M1144" i="6"/>
  <c r="M1203" i="6"/>
  <c r="M1204" i="6"/>
  <c r="M1205" i="6"/>
  <c r="M1208" i="6"/>
  <c r="M1209" i="6"/>
  <c r="M1210" i="6"/>
  <c r="M1211" i="6"/>
  <c r="M1214" i="6"/>
  <c r="M1215" i="6"/>
  <c r="M1244" i="6"/>
  <c r="M1249" i="6"/>
  <c r="M1250" i="6"/>
  <c r="M1255" i="6"/>
  <c r="M1256" i="6"/>
  <c r="M1261" i="6"/>
  <c r="J169" i="14" s="1"/>
  <c r="N1258" i="6" s="1"/>
  <c r="M1266" i="6"/>
  <c r="M1267" i="6"/>
  <c r="M1272" i="6"/>
  <c r="M1273" i="6"/>
  <c r="M1277" i="6"/>
  <c r="M1278" i="6"/>
  <c r="M1279" i="6"/>
  <c r="M1283" i="6"/>
  <c r="M1284" i="6"/>
  <c r="M1285" i="6"/>
  <c r="M1289" i="6"/>
  <c r="M1290" i="6"/>
  <c r="M1291" i="6"/>
  <c r="M1294" i="6"/>
  <c r="M1295" i="6"/>
  <c r="M1296" i="6"/>
  <c r="M1297" i="6"/>
  <c r="M1300" i="6"/>
  <c r="M1301" i="6"/>
  <c r="M1302" i="6"/>
  <c r="M1303" i="6"/>
  <c r="M1347" i="6"/>
  <c r="M1348" i="6"/>
  <c r="M1349" i="6"/>
  <c r="M1350" i="6"/>
  <c r="M1353" i="6"/>
  <c r="M1354" i="6"/>
  <c r="M1355" i="6"/>
  <c r="M1356" i="6"/>
  <c r="M1357" i="6"/>
  <c r="M1359" i="6"/>
  <c r="M1360" i="6"/>
  <c r="M1365" i="6"/>
  <c r="M1370" i="6"/>
  <c r="M1371" i="6"/>
  <c r="M1376" i="6"/>
  <c r="M1377" i="6"/>
  <c r="M1388" i="6"/>
  <c r="M1394" i="6"/>
  <c r="M1400" i="6"/>
  <c r="M1429" i="6"/>
  <c r="M1430" i="6"/>
  <c r="M1431" i="6"/>
  <c r="M1434" i="6"/>
  <c r="M1435" i="6"/>
  <c r="M1436" i="6"/>
  <c r="M1437" i="6"/>
  <c r="M1440" i="6"/>
  <c r="M1441" i="6"/>
  <c r="M1481" i="6"/>
  <c r="M1482" i="6"/>
  <c r="M1483" i="6"/>
  <c r="M1484" i="6"/>
  <c r="M1487" i="6"/>
  <c r="M1488" i="6"/>
  <c r="M1489" i="6"/>
  <c r="M1490" i="6"/>
  <c r="M1491" i="6"/>
  <c r="M1493" i="6"/>
  <c r="M1494" i="6"/>
  <c r="M1495" i="6"/>
  <c r="M1496" i="6"/>
  <c r="M1497" i="6"/>
  <c r="M1551" i="6"/>
  <c r="M1556" i="6"/>
  <c r="M1557" i="6"/>
  <c r="M1562" i="6"/>
  <c r="M1563" i="6"/>
  <c r="M1574" i="6"/>
  <c r="M1580" i="6"/>
  <c r="M1603" i="6"/>
  <c r="M1604" i="6"/>
  <c r="M1605" i="6"/>
  <c r="M1614" i="6"/>
  <c r="M1620" i="6"/>
  <c r="M1671" i="6"/>
  <c r="M1672" i="6"/>
  <c r="M1673" i="6"/>
  <c r="M1676" i="6"/>
  <c r="M1677" i="6"/>
  <c r="M1678" i="6"/>
  <c r="M1679" i="6"/>
  <c r="M1682" i="6"/>
  <c r="M1746" i="6"/>
  <c r="M1747" i="6"/>
  <c r="M1751" i="6"/>
  <c r="M1752" i="6"/>
  <c r="M1757" i="6"/>
  <c r="M1762" i="6"/>
  <c r="M1763" i="6"/>
  <c r="M1767" i="6"/>
  <c r="M1768" i="6"/>
  <c r="M1769" i="6"/>
  <c r="M1770" i="6"/>
  <c r="M1773" i="6"/>
  <c r="M1774" i="6"/>
  <c r="M1775" i="6"/>
  <c r="M1776" i="6"/>
  <c r="M1777" i="6"/>
  <c r="M1791" i="6"/>
  <c r="M1796" i="6"/>
  <c r="M1797" i="6"/>
  <c r="M1802" i="6"/>
  <c r="M1832" i="6"/>
  <c r="M1838" i="6"/>
  <c r="M1842" i="6"/>
  <c r="M1843" i="6"/>
  <c r="M1844" i="6"/>
  <c r="M1845" i="6"/>
  <c r="M1848" i="6"/>
  <c r="M1849" i="6"/>
  <c r="M1850" i="6"/>
  <c r="M1851" i="6"/>
  <c r="M1852" i="6"/>
  <c r="M1854" i="6"/>
  <c r="M4767" i="6"/>
  <c r="M4768" i="6"/>
  <c r="M4769" i="6"/>
  <c r="M4772" i="6"/>
  <c r="M4773" i="6"/>
  <c r="M4774" i="6"/>
  <c r="M4775" i="6"/>
  <c r="M5168" i="6"/>
  <c r="M5169" i="6"/>
  <c r="M5170" i="6"/>
  <c r="M5171" i="6"/>
  <c r="M5504" i="6"/>
  <c r="M5505" i="6"/>
  <c r="M5509" i="6"/>
  <c r="M5587" i="6"/>
  <c r="M5588" i="6"/>
  <c r="M5592" i="6"/>
  <c r="M5593" i="6"/>
  <c r="M5594" i="6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N1017" i="6"/>
  <c r="O1017" i="6"/>
  <c r="N1018" i="6"/>
  <c r="N1019" i="6"/>
  <c r="P1019" i="6" s="1"/>
  <c r="U1019" i="6" s="1"/>
  <c r="P1020" i="6"/>
  <c r="U1020" i="6" s="1"/>
  <c r="N1021" i="6"/>
  <c r="O1021" i="6"/>
  <c r="N1022" i="6"/>
  <c r="O1022" i="6"/>
  <c r="N1023" i="6"/>
  <c r="O1023" i="6"/>
  <c r="N1024" i="6"/>
  <c r="N1025" i="6"/>
  <c r="P1025" i="6" s="1"/>
  <c r="U1025" i="6" s="1"/>
  <c r="N1026" i="6"/>
  <c r="O1026" i="6"/>
  <c r="N1027" i="6"/>
  <c r="P1027" i="6" s="1"/>
  <c r="U1027" i="6" s="1"/>
  <c r="N1028" i="6"/>
  <c r="O1028" i="6"/>
  <c r="N1029" i="6"/>
  <c r="O1029" i="6"/>
  <c r="N1030" i="6"/>
  <c r="O1030" i="6"/>
  <c r="N1031" i="6"/>
  <c r="N1032" i="6"/>
  <c r="N1033" i="6"/>
  <c r="O1033" i="6"/>
  <c r="N1034" i="6"/>
  <c r="H117" i="14"/>
  <c r="O1036" i="6" s="1"/>
  <c r="P1036" i="6" s="1"/>
  <c r="U1036" i="6" s="1"/>
  <c r="N1035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N1057" i="6"/>
  <c r="P1057" i="6" s="1"/>
  <c r="U1057" i="6" s="1"/>
  <c r="P1058" i="6"/>
  <c r="U1058" i="6" s="1"/>
  <c r="P1059" i="6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O1069" i="6"/>
  <c r="P1069" i="6" s="1"/>
  <c r="U1069" i="6" s="1"/>
  <c r="N1070" i="6"/>
  <c r="P1070" i="6" s="1"/>
  <c r="U1070" i="6" s="1"/>
  <c r="N1071" i="6"/>
  <c r="O1071" i="6"/>
  <c r="N1072" i="6"/>
  <c r="O1072" i="6"/>
  <c r="N1073" i="6"/>
  <c r="N1074" i="6"/>
  <c r="N1075" i="6"/>
  <c r="O1075" i="6"/>
  <c r="N1076" i="6"/>
  <c r="O1076" i="6"/>
  <c r="N1077" i="6"/>
  <c r="O1077" i="6"/>
  <c r="N1078" i="6"/>
  <c r="O1078" i="6"/>
  <c r="N1079" i="6"/>
  <c r="N1080" i="6"/>
  <c r="N1081" i="6"/>
  <c r="O1081" i="6"/>
  <c r="N1082" i="6"/>
  <c r="P1082" i="6" s="1"/>
  <c r="U1082" i="6" s="1"/>
  <c r="P1083" i="6"/>
  <c r="U1083" i="6" s="1"/>
  <c r="N1084" i="6"/>
  <c r="O1084" i="6"/>
  <c r="P1085" i="6"/>
  <c r="U1085" i="6" s="1"/>
  <c r="O1086" i="6"/>
  <c r="P1086" i="6" s="1"/>
  <c r="U1086" i="6" s="1"/>
  <c r="N1087" i="6"/>
  <c r="O1087" i="6"/>
  <c r="O1088" i="6"/>
  <c r="P1088" i="6" s="1"/>
  <c r="U1088" i="6" s="1"/>
  <c r="N1089" i="6"/>
  <c r="P1089" i="6" s="1"/>
  <c r="U1089" i="6" s="1"/>
  <c r="N1090" i="6"/>
  <c r="O1090" i="6"/>
  <c r="N1091" i="6"/>
  <c r="O1091" i="6"/>
  <c r="N1092" i="6"/>
  <c r="O1092" i="6"/>
  <c r="N1093" i="6"/>
  <c r="O1093" i="6"/>
  <c r="P1094" i="6"/>
  <c r="U1094" i="6" s="1"/>
  <c r="N1095" i="6"/>
  <c r="O1095" i="6"/>
  <c r="P1096" i="6"/>
  <c r="U1096" i="6" s="1"/>
  <c r="N1097" i="6"/>
  <c r="P1097" i="6" s="1"/>
  <c r="U1097" i="6" s="1"/>
  <c r="N1098" i="6"/>
  <c r="P1098" i="6" s="1"/>
  <c r="U1098" i="6" s="1"/>
  <c r="N1099" i="6"/>
  <c r="O1099" i="6"/>
  <c r="N1100" i="6"/>
  <c r="O1100" i="6"/>
  <c r="N1101" i="6"/>
  <c r="O1101" i="6"/>
  <c r="N1102" i="6"/>
  <c r="P1102" i="6" s="1"/>
  <c r="U1102" i="6" s="1"/>
  <c r="N1103" i="6"/>
  <c r="O1103" i="6"/>
  <c r="N1104" i="6"/>
  <c r="O1104" i="6"/>
  <c r="O1105" i="6"/>
  <c r="P1105" i="6" s="1"/>
  <c r="U1105" i="6" s="1"/>
  <c r="N1106" i="6"/>
  <c r="O1106" i="6"/>
  <c r="N1107" i="6"/>
  <c r="P1107" i="6" s="1"/>
  <c r="U1107" i="6" s="1"/>
  <c r="N1108" i="6"/>
  <c r="O1108" i="6"/>
  <c r="N1109" i="6"/>
  <c r="O1109" i="6"/>
  <c r="N1110" i="6"/>
  <c r="O1110" i="6"/>
  <c r="N1111" i="6"/>
  <c r="P1111" i="6" s="1"/>
  <c r="U1111" i="6" s="1"/>
  <c r="N1112" i="6"/>
  <c r="P1112" i="6" s="1"/>
  <c r="U1112" i="6" s="1"/>
  <c r="N1113" i="6"/>
  <c r="P1113" i="6" s="1"/>
  <c r="U1113" i="6" s="1"/>
  <c r="N1114" i="6"/>
  <c r="P1114" i="6" s="1"/>
  <c r="U1114" i="6" s="1"/>
  <c r="N1145" i="6"/>
  <c r="O1145" i="6"/>
  <c r="O1146" i="6"/>
  <c r="P1146" i="6" s="1"/>
  <c r="U1146" i="6" s="1"/>
  <c r="P1147" i="6"/>
  <c r="U1147" i="6" s="1"/>
  <c r="P1148" i="6"/>
  <c r="U1148" i="6" s="1"/>
  <c r="N1149" i="6"/>
  <c r="O1149" i="6"/>
  <c r="N1150" i="6"/>
  <c r="P1150" i="6" s="1"/>
  <c r="U1150" i="6" s="1"/>
  <c r="N1151" i="6"/>
  <c r="O1151" i="6"/>
  <c r="P1152" i="6"/>
  <c r="U1152" i="6" s="1"/>
  <c r="N1153" i="6"/>
  <c r="O1153" i="6"/>
  <c r="N1154" i="6"/>
  <c r="P1154" i="6" s="1"/>
  <c r="U1154" i="6" s="1"/>
  <c r="O1155" i="6"/>
  <c r="N1156" i="6"/>
  <c r="O1156" i="6"/>
  <c r="O1157" i="6"/>
  <c r="P1157" i="6" s="1"/>
  <c r="U1157" i="6" s="1"/>
  <c r="N1158" i="6"/>
  <c r="O1158" i="6"/>
  <c r="N1159" i="6"/>
  <c r="O1159" i="6"/>
  <c r="N1160" i="6"/>
  <c r="O1160" i="6"/>
  <c r="N1161" i="6"/>
  <c r="O1161" i="6"/>
  <c r="N1162" i="6"/>
  <c r="O1162" i="6"/>
  <c r="N1163" i="6"/>
  <c r="O1163" i="6"/>
  <c r="N1164" i="6"/>
  <c r="O1164" i="6"/>
  <c r="N1165" i="6"/>
  <c r="O1165" i="6"/>
  <c r="N1166" i="6"/>
  <c r="O1166" i="6"/>
  <c r="N1167" i="6"/>
  <c r="O1167" i="6"/>
  <c r="N1168" i="6"/>
  <c r="O1168" i="6"/>
  <c r="N1169" i="6"/>
  <c r="O1169" i="6"/>
  <c r="N1170" i="6"/>
  <c r="O1170" i="6"/>
  <c r="N1171" i="6"/>
  <c r="O1171" i="6"/>
  <c r="O1172" i="6"/>
  <c r="P1172" i="6" s="1"/>
  <c r="U1172" i="6" s="1"/>
  <c r="N1173" i="6"/>
  <c r="P1173" i="6" s="1"/>
  <c r="U1173" i="6" s="1"/>
  <c r="N1174" i="6"/>
  <c r="O1174" i="6"/>
  <c r="P1175" i="6"/>
  <c r="U1175" i="6" s="1"/>
  <c r="N1176" i="6"/>
  <c r="P1176" i="6" s="1"/>
  <c r="U1176" i="6" s="1"/>
  <c r="N1177" i="6"/>
  <c r="P1177" i="6" s="1"/>
  <c r="U1177" i="6" s="1"/>
  <c r="N1178" i="6"/>
  <c r="P1178" i="6" s="1"/>
  <c r="U1178" i="6" s="1"/>
  <c r="N1179" i="6"/>
  <c r="P1179" i="6" s="1"/>
  <c r="U1179" i="6" s="1"/>
  <c r="N1180" i="6"/>
  <c r="O1180" i="6"/>
  <c r="O1181" i="6"/>
  <c r="P1181" i="6" s="1"/>
  <c r="U1181" i="6" s="1"/>
  <c r="P1182" i="6"/>
  <c r="U1182" i="6" s="1"/>
  <c r="N1183" i="6"/>
  <c r="O1183" i="6"/>
  <c r="N1184" i="6"/>
  <c r="P1184" i="6" s="1"/>
  <c r="U1184" i="6" s="1"/>
  <c r="N1185" i="6"/>
  <c r="P1185" i="6" s="1"/>
  <c r="U1185" i="6" s="1"/>
  <c r="N1186" i="6"/>
  <c r="P1186" i="6" s="1"/>
  <c r="U1186" i="6" s="1"/>
  <c r="N1187" i="6"/>
  <c r="O1187" i="6"/>
  <c r="N1188" i="6"/>
  <c r="P1188" i="6" s="1"/>
  <c r="U1188" i="6" s="1"/>
  <c r="N1189" i="6"/>
  <c r="O1189" i="6"/>
  <c r="N1190" i="6"/>
  <c r="P1190" i="6" s="1"/>
  <c r="U1190" i="6" s="1"/>
  <c r="N1191" i="6"/>
  <c r="O1191" i="6"/>
  <c r="O1192" i="6"/>
  <c r="P1192" i="6" s="1"/>
  <c r="U1192" i="6" s="1"/>
  <c r="N1193" i="6"/>
  <c r="O1193" i="6"/>
  <c r="N1195" i="6"/>
  <c r="O1195" i="6"/>
  <c r="N1196" i="6"/>
  <c r="O1196" i="6"/>
  <c r="N1197" i="6"/>
  <c r="O1197" i="6"/>
  <c r="N1198" i="6"/>
  <c r="O1198" i="6"/>
  <c r="N1199" i="6"/>
  <c r="O1199" i="6"/>
  <c r="N1200" i="6"/>
  <c r="P1200" i="6" s="1"/>
  <c r="U1200" i="6" s="1"/>
  <c r="O1201" i="6"/>
  <c r="O1202" i="6"/>
  <c r="O1203" i="6"/>
  <c r="O1205" i="6"/>
  <c r="O1207" i="6"/>
  <c r="O1208" i="6"/>
  <c r="O1209" i="6"/>
  <c r="O1210" i="6"/>
  <c r="O1211" i="6"/>
  <c r="O1213" i="6"/>
  <c r="O1214" i="6"/>
  <c r="O1215" i="6"/>
  <c r="N1217" i="6"/>
  <c r="N1218" i="6"/>
  <c r="P1218" i="6" s="1"/>
  <c r="U1218" i="6" s="1"/>
  <c r="P1219" i="6"/>
  <c r="U1219" i="6" s="1"/>
  <c r="N1220" i="6"/>
  <c r="O1220" i="6"/>
  <c r="N1221" i="6"/>
  <c r="O1221" i="6"/>
  <c r="N1223" i="6"/>
  <c r="O1223" i="6"/>
  <c r="N1224" i="6"/>
  <c r="O1224" i="6"/>
  <c r="N1225" i="6"/>
  <c r="O1225" i="6"/>
  <c r="N1226" i="6"/>
  <c r="O1226" i="6"/>
  <c r="O1227" i="6"/>
  <c r="P1227" i="6" s="1"/>
  <c r="U1227" i="6" s="1"/>
  <c r="N1228" i="6"/>
  <c r="O1228" i="6"/>
  <c r="N1229" i="6"/>
  <c r="O1229" i="6"/>
  <c r="N1230" i="6"/>
  <c r="P1230" i="6" s="1"/>
  <c r="U1230" i="6" s="1"/>
  <c r="N1231" i="6"/>
  <c r="O1231" i="6"/>
  <c r="N1232" i="6"/>
  <c r="P1232" i="6" s="1"/>
  <c r="U1232" i="6" s="1"/>
  <c r="N1233" i="6"/>
  <c r="O1233" i="6"/>
  <c r="N1234" i="6"/>
  <c r="O1234" i="6"/>
  <c r="O1235" i="6"/>
  <c r="P1235" i="6" s="1"/>
  <c r="U1235" i="6" s="1"/>
  <c r="N1236" i="6"/>
  <c r="P1236" i="6" s="1"/>
  <c r="U1236" i="6" s="1"/>
  <c r="N1238" i="6"/>
  <c r="P1238" i="6" s="1"/>
  <c r="U1238" i="6" s="1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P1317" i="6"/>
  <c r="U1317" i="6" s="1"/>
  <c r="P1318" i="6"/>
  <c r="U1318" i="6" s="1"/>
  <c r="P1319" i="6"/>
  <c r="U1319" i="6" s="1"/>
  <c r="O1320" i="6"/>
  <c r="P1320" i="6" s="1"/>
  <c r="U1320" i="6" s="1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P1328" i="6" s="1"/>
  <c r="U1328" i="6" s="1"/>
  <c r="N1329" i="6"/>
  <c r="O1329" i="6"/>
  <c r="O1330" i="6"/>
  <c r="P1330" i="6" s="1"/>
  <c r="U1330" i="6" s="1"/>
  <c r="N1331" i="6"/>
  <c r="O1331" i="6"/>
  <c r="N1332" i="6"/>
  <c r="O1332" i="6"/>
  <c r="N1333" i="6"/>
  <c r="O1333" i="6"/>
  <c r="N1334" i="6"/>
  <c r="O1334" i="6"/>
  <c r="N1335" i="6"/>
  <c r="O1335" i="6"/>
  <c r="N1336" i="6"/>
  <c r="P1336" i="6" s="1"/>
  <c r="U1336" i="6" s="1"/>
  <c r="P1337" i="6"/>
  <c r="U1337" i="6" s="1"/>
  <c r="N1338" i="6"/>
  <c r="O1338" i="6"/>
  <c r="P1339" i="6"/>
  <c r="U1339" i="6" s="1"/>
  <c r="N1340" i="6"/>
  <c r="P1340" i="6" s="1"/>
  <c r="U1340" i="6" s="1"/>
  <c r="N1341" i="6"/>
  <c r="O1341" i="6"/>
  <c r="N1342" i="6"/>
  <c r="P1342" i="6" s="1"/>
  <c r="U1342" i="6" s="1"/>
  <c r="O1343" i="6"/>
  <c r="P1343" i="6" s="1"/>
  <c r="U1343" i="6" s="1"/>
  <c r="P1344" i="6"/>
  <c r="U1344" i="6" s="1"/>
  <c r="O1345" i="6"/>
  <c r="P1345" i="6" s="1"/>
  <c r="U1345" i="6" s="1"/>
  <c r="N1346" i="6"/>
  <c r="P1346" i="6" s="1"/>
  <c r="U1346" i="6" s="1"/>
  <c r="O1347" i="6"/>
  <c r="O1349" i="6"/>
  <c r="O1351" i="6"/>
  <c r="O1352" i="6"/>
  <c r="O1353" i="6"/>
  <c r="O1356" i="6"/>
  <c r="O1357" i="6"/>
  <c r="O1358" i="6"/>
  <c r="O1359" i="6"/>
  <c r="P1403" i="6"/>
  <c r="U1403" i="6" s="1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O1411" i="6"/>
  <c r="P1411" i="6" s="1"/>
  <c r="U1411" i="6" s="1"/>
  <c r="N1412" i="6"/>
  <c r="P1412" i="6" s="1"/>
  <c r="U1412" i="6" s="1"/>
  <c r="O1413" i="6"/>
  <c r="P1413" i="6" s="1"/>
  <c r="U1413" i="6" s="1"/>
  <c r="N1414" i="6"/>
  <c r="P1414" i="6" s="1"/>
  <c r="U1414" i="6" s="1"/>
  <c r="N1415" i="6"/>
  <c r="O1415" i="6"/>
  <c r="N1416" i="6"/>
  <c r="O1416" i="6"/>
  <c r="P1417" i="6"/>
  <c r="U1417" i="6" s="1"/>
  <c r="N1418" i="6"/>
  <c r="O1418" i="6"/>
  <c r="P1419" i="6"/>
  <c r="U1419" i="6" s="1"/>
  <c r="N1420" i="6"/>
  <c r="O1420" i="6"/>
  <c r="N1421" i="6"/>
  <c r="P1421" i="6" s="1"/>
  <c r="U1421" i="6" s="1"/>
  <c r="N1422" i="6"/>
  <c r="P1422" i="6" s="1"/>
  <c r="U1422" i="6" s="1"/>
  <c r="N1423" i="6"/>
  <c r="O1423" i="6"/>
  <c r="O1424" i="6"/>
  <c r="P1424" i="6" s="1"/>
  <c r="U1424" i="6" s="1"/>
  <c r="N1425" i="6"/>
  <c r="O1425" i="6"/>
  <c r="N1426" i="6"/>
  <c r="P1426" i="6" s="1"/>
  <c r="U1426" i="6" s="1"/>
  <c r="O1428" i="6"/>
  <c r="O1429" i="6"/>
  <c r="O1432" i="6"/>
  <c r="O1433" i="6"/>
  <c r="O1434" i="6"/>
  <c r="O1436" i="6"/>
  <c r="O1437" i="6"/>
  <c r="O1438" i="6"/>
  <c r="O1440" i="6"/>
  <c r="O1441" i="6"/>
  <c r="N1442" i="6"/>
  <c r="O1442" i="6"/>
  <c r="N1443" i="6"/>
  <c r="O1443" i="6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P1468" i="6"/>
  <c r="U1468" i="6" s="1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O1481" i="6"/>
  <c r="O1482" i="6"/>
  <c r="O1483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N1499" i="6"/>
  <c r="P1499" i="6" s="1"/>
  <c r="U1499" i="6" s="1"/>
  <c r="P1500" i="6"/>
  <c r="U1500" i="6" s="1"/>
  <c r="N1501" i="6"/>
  <c r="O1501" i="6"/>
  <c r="N1502" i="6"/>
  <c r="O1502" i="6"/>
  <c r="N1503" i="6"/>
  <c r="N1505" i="6"/>
  <c r="O1505" i="6"/>
  <c r="N1506" i="6"/>
  <c r="O1506" i="6"/>
  <c r="N1507" i="6"/>
  <c r="P1507" i="6" s="1"/>
  <c r="U1507" i="6" s="1"/>
  <c r="N1508" i="6"/>
  <c r="O1508" i="6"/>
  <c r="P1509" i="6"/>
  <c r="U1509" i="6" s="1"/>
  <c r="P1510" i="6"/>
  <c r="U1510" i="6" s="1"/>
  <c r="N1511" i="6"/>
  <c r="O1511" i="6"/>
  <c r="N1512" i="6"/>
  <c r="O1512" i="6"/>
  <c r="N1513" i="6"/>
  <c r="O1513" i="6"/>
  <c r="N1514" i="6"/>
  <c r="O1514" i="6"/>
  <c r="N1515" i="6"/>
  <c r="O1515" i="6"/>
  <c r="N1516" i="6"/>
  <c r="O1516" i="6"/>
  <c r="N1517" i="6"/>
  <c r="O1517" i="6"/>
  <c r="N1518" i="6"/>
  <c r="O1518" i="6"/>
  <c r="N1519" i="6"/>
  <c r="O1519" i="6"/>
  <c r="N1520" i="6"/>
  <c r="O1520" i="6"/>
  <c r="N1521" i="6"/>
  <c r="O1521" i="6"/>
  <c r="N1522" i="6"/>
  <c r="O1522" i="6"/>
  <c r="N1523" i="6"/>
  <c r="O1523" i="6"/>
  <c r="N1524" i="6"/>
  <c r="O1524" i="6"/>
  <c r="N1525" i="6"/>
  <c r="O1525" i="6"/>
  <c r="N1526" i="6"/>
  <c r="O1526" i="6"/>
  <c r="N1527" i="6"/>
  <c r="O1527" i="6"/>
  <c r="N1528" i="6"/>
  <c r="O1528" i="6"/>
  <c r="N1529" i="6"/>
  <c r="P1529" i="6" s="1"/>
  <c r="U1529" i="6" s="1"/>
  <c r="P1530" i="6"/>
  <c r="U1530" i="6" s="1"/>
  <c r="N1531" i="6"/>
  <c r="P1531" i="6" s="1"/>
  <c r="U1531" i="6" s="1"/>
  <c r="N1532" i="6"/>
  <c r="P1532" i="6" s="1"/>
  <c r="U1532" i="6" s="1"/>
  <c r="N1533" i="6"/>
  <c r="P1533" i="6" s="1"/>
  <c r="U1533" i="6" s="1"/>
  <c r="N1534" i="6"/>
  <c r="P1534" i="6" s="1"/>
  <c r="U1534" i="6" s="1"/>
  <c r="N1535" i="6"/>
  <c r="P1535" i="6" s="1"/>
  <c r="U1535" i="6" s="1"/>
  <c r="N1536" i="6"/>
  <c r="N1537" i="6"/>
  <c r="P1537" i="6" s="1"/>
  <c r="U1537" i="6" s="1"/>
  <c r="N1538" i="6"/>
  <c r="P1538" i="6" s="1"/>
  <c r="U1538" i="6" s="1"/>
  <c r="N1539" i="6"/>
  <c r="P1539" i="6" s="1"/>
  <c r="U1539" i="6" s="1"/>
  <c r="N1540" i="6"/>
  <c r="P1540" i="6" s="1"/>
  <c r="U1540" i="6" s="1"/>
  <c r="N1541" i="6"/>
  <c r="P1541" i="6" s="1"/>
  <c r="U1541" i="6" s="1"/>
  <c r="N1542" i="6"/>
  <c r="N1543" i="6"/>
  <c r="P1543" i="6" s="1"/>
  <c r="U1543" i="6" s="1"/>
  <c r="N1544" i="6"/>
  <c r="P1544" i="6" s="1"/>
  <c r="U1544" i="6" s="1"/>
  <c r="N1545" i="6"/>
  <c r="P1545" i="6" s="1"/>
  <c r="U1545" i="6" s="1"/>
  <c r="N1546" i="6"/>
  <c r="P1546" i="6" s="1"/>
  <c r="U1546" i="6" s="1"/>
  <c r="J204" i="14"/>
  <c r="P1584" i="6"/>
  <c r="U1584" i="6" s="1"/>
  <c r="N1585" i="6"/>
  <c r="O1585" i="6"/>
  <c r="N1586" i="6"/>
  <c r="O1586" i="6"/>
  <c r="N1587" i="6"/>
  <c r="O1587" i="6"/>
  <c r="P1588" i="6"/>
  <c r="U1588" i="6" s="1"/>
  <c r="P1589" i="6"/>
  <c r="U1589" i="6" s="1"/>
  <c r="N1590" i="6"/>
  <c r="O1590" i="6"/>
  <c r="P1591" i="6"/>
  <c r="U1591" i="6" s="1"/>
  <c r="N1592" i="6"/>
  <c r="O1592" i="6"/>
  <c r="N1593" i="6"/>
  <c r="P1593" i="6" s="1"/>
  <c r="U1593" i="6" s="1"/>
  <c r="P1594" i="6"/>
  <c r="U1594" i="6" s="1"/>
  <c r="N1595" i="6"/>
  <c r="P1595" i="6" s="1"/>
  <c r="U1595" i="6" s="1"/>
  <c r="N1596" i="6"/>
  <c r="P1596" i="6" s="1"/>
  <c r="U1596" i="6" s="1"/>
  <c r="N1597" i="6"/>
  <c r="P1597" i="6" s="1"/>
  <c r="U1597" i="6" s="1"/>
  <c r="O1598" i="6"/>
  <c r="P1598" i="6" s="1"/>
  <c r="U1598" i="6" s="1"/>
  <c r="N1600" i="6"/>
  <c r="O1600" i="6"/>
  <c r="J216" i="14"/>
  <c r="N1605" i="6" s="1"/>
  <c r="P1605" i="6" s="1"/>
  <c r="U1605" i="6" s="1"/>
  <c r="N1607" i="6"/>
  <c r="O1626" i="6"/>
  <c r="P1626" i="6" s="1"/>
  <c r="U1626" i="6" s="1"/>
  <c r="N1627" i="6"/>
  <c r="O1627" i="6"/>
  <c r="N1628" i="6"/>
  <c r="O1628" i="6"/>
  <c r="N1629" i="6"/>
  <c r="N1630" i="6"/>
  <c r="O1630" i="6"/>
  <c r="N1631" i="6"/>
  <c r="O1631" i="6"/>
  <c r="N1632" i="6"/>
  <c r="O1632" i="6"/>
  <c r="N1633" i="6"/>
  <c r="N1634" i="6"/>
  <c r="O1634" i="6"/>
  <c r="N1635" i="6"/>
  <c r="O1635" i="6"/>
  <c r="N1636" i="6"/>
  <c r="P1636" i="6" s="1"/>
  <c r="U1636" i="6" s="1"/>
  <c r="N1637" i="6"/>
  <c r="O1637" i="6"/>
  <c r="N1638" i="6"/>
  <c r="O1638" i="6"/>
  <c r="N1639" i="6"/>
  <c r="P1639" i="6" s="1"/>
  <c r="U1639" i="6" s="1"/>
  <c r="N1640" i="6"/>
  <c r="P1640" i="6" s="1"/>
  <c r="U1640" i="6" s="1"/>
  <c r="N1641" i="6"/>
  <c r="P1641" i="6" s="1"/>
  <c r="U1641" i="6" s="1"/>
  <c r="P1642" i="6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N1649" i="6"/>
  <c r="O1649" i="6"/>
  <c r="O1650" i="6"/>
  <c r="P1650" i="6" s="1"/>
  <c r="U1650" i="6" s="1"/>
  <c r="P1651" i="6"/>
  <c r="U1651" i="6" s="1"/>
  <c r="N1652" i="6"/>
  <c r="O1652" i="6"/>
  <c r="P1653" i="6"/>
  <c r="U1653" i="6" s="1"/>
  <c r="N1654" i="6"/>
  <c r="P1654" i="6" s="1"/>
  <c r="U1654" i="6" s="1"/>
  <c r="N1655" i="6"/>
  <c r="P1655" i="6" s="1"/>
  <c r="U1655" i="6" s="1"/>
  <c r="P1656" i="6"/>
  <c r="U1656" i="6" s="1"/>
  <c r="N1657" i="6"/>
  <c r="O1657" i="6"/>
  <c r="N1658" i="6"/>
  <c r="O1658" i="6"/>
  <c r="N1659" i="6"/>
  <c r="O1659" i="6"/>
  <c r="N1660" i="6"/>
  <c r="P1660" i="6" s="1"/>
  <c r="U1660" i="6" s="1"/>
  <c r="N1661" i="6"/>
  <c r="O1661" i="6"/>
  <c r="N1662" i="6"/>
  <c r="P1662" i="6" s="1"/>
  <c r="U1662" i="6" s="1"/>
  <c r="N1663" i="6"/>
  <c r="P1663" i="6" s="1"/>
  <c r="U1663" i="6" s="1"/>
  <c r="N1664" i="6"/>
  <c r="O1664" i="6"/>
  <c r="N1665" i="6"/>
  <c r="O1665" i="6"/>
  <c r="N1666" i="6"/>
  <c r="O1666" i="6"/>
  <c r="N1667" i="6"/>
  <c r="P1667" i="6" s="1"/>
  <c r="U1667" i="6" s="1"/>
  <c r="N1668" i="6"/>
  <c r="O1668" i="6"/>
  <c r="O1669" i="6"/>
  <c r="O1671" i="6"/>
  <c r="O1672" i="6"/>
  <c r="O1674" i="6"/>
  <c r="O1675" i="6"/>
  <c r="O1676" i="6"/>
  <c r="O1677" i="6"/>
  <c r="O1680" i="6"/>
  <c r="O1681" i="6"/>
  <c r="O1682" i="6"/>
  <c r="N1683" i="6"/>
  <c r="O1683" i="6"/>
  <c r="N1684" i="6"/>
  <c r="N1685" i="6"/>
  <c r="O1685" i="6"/>
  <c r="N1686" i="6"/>
  <c r="N1687" i="6"/>
  <c r="N1688" i="6"/>
  <c r="O1688" i="6"/>
  <c r="N1689" i="6"/>
  <c r="O1689" i="6"/>
  <c r="N1690" i="6"/>
  <c r="N1691" i="6"/>
  <c r="O1691" i="6"/>
  <c r="P1692" i="6"/>
  <c r="U1692" i="6" s="1"/>
  <c r="N1693" i="6"/>
  <c r="N1694" i="6"/>
  <c r="O1694" i="6"/>
  <c r="N1695" i="6"/>
  <c r="O1695" i="6"/>
  <c r="N1696" i="6"/>
  <c r="N1697" i="6"/>
  <c r="O1697" i="6"/>
  <c r="N1698" i="6"/>
  <c r="O1699" i="6"/>
  <c r="P1699" i="6" s="1"/>
  <c r="U1699" i="6" s="1"/>
  <c r="N1700" i="6"/>
  <c r="O1700" i="6"/>
  <c r="N1701" i="6"/>
  <c r="O1701" i="6"/>
  <c r="N1702" i="6"/>
  <c r="O1702" i="6"/>
  <c r="N1703" i="6"/>
  <c r="O1703" i="6"/>
  <c r="N1704" i="6"/>
  <c r="P1704" i="6" s="1"/>
  <c r="U1704" i="6" s="1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O1714" i="6"/>
  <c r="P1714" i="6" s="1"/>
  <c r="U1714" i="6" s="1"/>
  <c r="N1715" i="6"/>
  <c r="O1715" i="6"/>
  <c r="P1716" i="6"/>
  <c r="U1716" i="6" s="1"/>
  <c r="P1717" i="6"/>
  <c r="U1717" i="6" s="1"/>
  <c r="N1718" i="6"/>
  <c r="P1718" i="6" s="1"/>
  <c r="U1718" i="6" s="1"/>
  <c r="N1719" i="6"/>
  <c r="P1719" i="6" s="1"/>
  <c r="U1719" i="6" s="1"/>
  <c r="P1720" i="6"/>
  <c r="U1720" i="6" s="1"/>
  <c r="N1721" i="6"/>
  <c r="P1721" i="6" s="1"/>
  <c r="U1721" i="6" s="1"/>
  <c r="N1722" i="6"/>
  <c r="O1722" i="6"/>
  <c r="N1723" i="6"/>
  <c r="O1723" i="6"/>
  <c r="P1724" i="6"/>
  <c r="U1724" i="6" s="1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O1731" i="6"/>
  <c r="P1731" i="6" s="1"/>
  <c r="U1731" i="6" s="1"/>
  <c r="N1732" i="6"/>
  <c r="O1732" i="6"/>
  <c r="N1733" i="6"/>
  <c r="P1733" i="6" s="1"/>
  <c r="U1733" i="6" s="1"/>
  <c r="N1734" i="6"/>
  <c r="O1734" i="6"/>
  <c r="N1735" i="6"/>
  <c r="P1735" i="6" s="1"/>
  <c r="U1735" i="6" s="1"/>
  <c r="N1736" i="6"/>
  <c r="P1736" i="6" s="1"/>
  <c r="U1736" i="6" s="1"/>
  <c r="N1737" i="6"/>
  <c r="O1737" i="6"/>
  <c r="N1738" i="6"/>
  <c r="O1738" i="6"/>
  <c r="N1739" i="6"/>
  <c r="P1739" i="6" s="1"/>
  <c r="U1739" i="6" s="1"/>
  <c r="N1740" i="6"/>
  <c r="O1740" i="6"/>
  <c r="N1741" i="6"/>
  <c r="P1741" i="6" s="1"/>
  <c r="U1741" i="6" s="1"/>
  <c r="N1742" i="6"/>
  <c r="P1742" i="6" s="1"/>
  <c r="U1742" i="6" s="1"/>
  <c r="N1779" i="6"/>
  <c r="O1779" i="6"/>
  <c r="N1780" i="6"/>
  <c r="O1780" i="6"/>
  <c r="P1781" i="6"/>
  <c r="U1781" i="6" s="1"/>
  <c r="N1782" i="6"/>
  <c r="O1782" i="6"/>
  <c r="N1783" i="6"/>
  <c r="O1783" i="6"/>
  <c r="N1784" i="6"/>
  <c r="O1784" i="6"/>
  <c r="N1785" i="6"/>
  <c r="N1786" i="6"/>
  <c r="P1803" i="6"/>
  <c r="U1803" i="6" s="1"/>
  <c r="P1804" i="6"/>
  <c r="U1804" i="6" s="1"/>
  <c r="N1806" i="6"/>
  <c r="P1807" i="6"/>
  <c r="U1807" i="6" s="1"/>
  <c r="N1808" i="6"/>
  <c r="O1808" i="6"/>
  <c r="N1809" i="6"/>
  <c r="P1809" i="6" s="1"/>
  <c r="U1809" i="6" s="1"/>
  <c r="O1810" i="6"/>
  <c r="P1810" i="6" s="1"/>
  <c r="U1810" i="6" s="1"/>
  <c r="N1811" i="6"/>
  <c r="O1811" i="6"/>
  <c r="P1812" i="6"/>
  <c r="U1812" i="6" s="1"/>
  <c r="N1813" i="6"/>
  <c r="O1813" i="6"/>
  <c r="P1814" i="6"/>
  <c r="U1814" i="6" s="1"/>
  <c r="P1815" i="6"/>
  <c r="U1815" i="6" s="1"/>
  <c r="N1816" i="6"/>
  <c r="P1816" i="6" s="1"/>
  <c r="U1816" i="6" s="1"/>
  <c r="N1817" i="6"/>
  <c r="P1817" i="6" s="1"/>
  <c r="U1817" i="6" s="1"/>
  <c r="P1818" i="6"/>
  <c r="U1818" i="6" s="1"/>
  <c r="P1819" i="6"/>
  <c r="U1819" i="6" s="1"/>
  <c r="N1820" i="6"/>
  <c r="P1820" i="6" s="1"/>
  <c r="U1820" i="6" s="1"/>
  <c r="N1821" i="6"/>
  <c r="O1821" i="6"/>
  <c r="N1822" i="6"/>
  <c r="O1822" i="6"/>
  <c r="N1823" i="6"/>
  <c r="O1823" i="6"/>
  <c r="N1824" i="6"/>
  <c r="O1824" i="6"/>
  <c r="N1825" i="6"/>
  <c r="O1825" i="6"/>
  <c r="O1826" i="6"/>
  <c r="O1827" i="6"/>
  <c r="O1828" i="6"/>
  <c r="O1831" i="6"/>
  <c r="O1832" i="6"/>
  <c r="O1833" i="6"/>
  <c r="O1835" i="6"/>
  <c r="O1837" i="6"/>
  <c r="O1838" i="6"/>
  <c r="O1839" i="6"/>
  <c r="O1841" i="6"/>
  <c r="O1843" i="6"/>
  <c r="O1845" i="6"/>
  <c r="O1846" i="6"/>
  <c r="O1849" i="6"/>
  <c r="O1850" i="6"/>
  <c r="O1851" i="6"/>
  <c r="O1854" i="6"/>
  <c r="N1855" i="6"/>
  <c r="O1855" i="6"/>
  <c r="N1856" i="6"/>
  <c r="O1856" i="6"/>
  <c r="O1857" i="6"/>
  <c r="P1857" i="6" s="1"/>
  <c r="U1857" i="6" s="1"/>
  <c r="N1858" i="6"/>
  <c r="O1858" i="6"/>
  <c r="N1859" i="6"/>
  <c r="O1859" i="6"/>
  <c r="N1860" i="6"/>
  <c r="O1860" i="6"/>
  <c r="N1861" i="6"/>
  <c r="O1861" i="6"/>
  <c r="N1862" i="6"/>
  <c r="O1862" i="6"/>
  <c r="N1863" i="6"/>
  <c r="P1863" i="6" s="1"/>
  <c r="U1863" i="6" s="1"/>
  <c r="N1864" i="6"/>
  <c r="P1864" i="6" s="1"/>
  <c r="U1864" i="6" s="1"/>
  <c r="P1865" i="6"/>
  <c r="U1865" i="6" s="1"/>
  <c r="N1866" i="6"/>
  <c r="P1866" i="6" s="1"/>
  <c r="U1866" i="6" s="1"/>
  <c r="P1867" i="6"/>
  <c r="U1867" i="6" s="1"/>
  <c r="N1868" i="6"/>
  <c r="N1869" i="6"/>
  <c r="N1870" i="6"/>
  <c r="N1871" i="6"/>
  <c r="N1872" i="6"/>
  <c r="P1872" i="6" s="1"/>
  <c r="U1872" i="6" s="1"/>
  <c r="N1873" i="6"/>
  <c r="O1873" i="6"/>
  <c r="N1875" i="6"/>
  <c r="O1875" i="6"/>
  <c r="O1876" i="6"/>
  <c r="P1876" i="6" s="1"/>
  <c r="U1876" i="6" s="1"/>
  <c r="N1877" i="6"/>
  <c r="P1877" i="6" s="1"/>
  <c r="U1877" i="6" s="1"/>
  <c r="P1878" i="6"/>
  <c r="U1878" i="6" s="1"/>
  <c r="N1879" i="6"/>
  <c r="P1879" i="6" s="1"/>
  <c r="U1879" i="6" s="1"/>
  <c r="N1880" i="6"/>
  <c r="P1880" i="6" s="1"/>
  <c r="U1880" i="6" s="1"/>
  <c r="N1881" i="6"/>
  <c r="P1881" i="6" s="1"/>
  <c r="U1881" i="6" s="1"/>
  <c r="N1882" i="6"/>
  <c r="O1882" i="6"/>
  <c r="N1883" i="6"/>
  <c r="O1883" i="6"/>
  <c r="P1884" i="6"/>
  <c r="U1884" i="6" s="1"/>
  <c r="O1885" i="6"/>
  <c r="P1885" i="6" s="1"/>
  <c r="U1885" i="6" s="1"/>
  <c r="N1886" i="6"/>
  <c r="O1886" i="6"/>
  <c r="N1887" i="6"/>
  <c r="P1887" i="6" s="1"/>
  <c r="U1887" i="6" s="1"/>
  <c r="N1888" i="6"/>
  <c r="O1888" i="6"/>
  <c r="O1889" i="6"/>
  <c r="P1889" i="6" s="1"/>
  <c r="U1889" i="6" s="1"/>
  <c r="N1890" i="6"/>
  <c r="P1890" i="6" s="1"/>
  <c r="U1890" i="6" s="1"/>
  <c r="P1891" i="6"/>
  <c r="U1891" i="6" s="1"/>
  <c r="N1892" i="6"/>
  <c r="P1892" i="6" s="1"/>
  <c r="U1892" i="6" s="1"/>
  <c r="N1893" i="6"/>
  <c r="P1893" i="6" s="1"/>
  <c r="U1893" i="6" s="1"/>
  <c r="O1894" i="6"/>
  <c r="P1894" i="6" s="1"/>
  <c r="U1894" i="6" s="1"/>
  <c r="P1895" i="6"/>
  <c r="U1895" i="6" s="1"/>
  <c r="N1896" i="6"/>
  <c r="O1896" i="6"/>
  <c r="N1897" i="6"/>
  <c r="P1897" i="6" s="1"/>
  <c r="U1897" i="6" s="1"/>
  <c r="N1898" i="6"/>
  <c r="P1898" i="6" s="1"/>
  <c r="U1898" i="6" s="1"/>
  <c r="P1899" i="6"/>
  <c r="U1899" i="6" s="1"/>
  <c r="N1900" i="6"/>
  <c r="P1900" i="6" s="1"/>
  <c r="U1900" i="6" s="1"/>
  <c r="P1901" i="6"/>
  <c r="U1901" i="6" s="1"/>
  <c r="N1902" i="6"/>
  <c r="O1902" i="6"/>
  <c r="N1903" i="6"/>
  <c r="P1903" i="6" s="1"/>
  <c r="U1903" i="6" s="1"/>
  <c r="P1904" i="6"/>
  <c r="U1904" i="6" s="1"/>
  <c r="N1905" i="6"/>
  <c r="O1905" i="6"/>
  <c r="N1906" i="6"/>
  <c r="O1906" i="6"/>
  <c r="N1907" i="6"/>
  <c r="O1907" i="6"/>
  <c r="N1908" i="6"/>
  <c r="O1908" i="6"/>
  <c r="N1909" i="6"/>
  <c r="O1909" i="6"/>
  <c r="N1910" i="6"/>
  <c r="N1911" i="6"/>
  <c r="O1911" i="6"/>
  <c r="N1912" i="6"/>
  <c r="O1912" i="6"/>
  <c r="N1913" i="6"/>
  <c r="O1913" i="6"/>
  <c r="N1914" i="6"/>
  <c r="P1914" i="6" s="1"/>
  <c r="U1914" i="6" s="1"/>
  <c r="P1915" i="6"/>
  <c r="U1915" i="6" s="1"/>
  <c r="P1916" i="6"/>
  <c r="U1916" i="6" s="1"/>
  <c r="N1917" i="6"/>
  <c r="O1917" i="6"/>
  <c r="P1918" i="6"/>
  <c r="U1918" i="6" s="1"/>
  <c r="N1919" i="6"/>
  <c r="P1919" i="6" s="1"/>
  <c r="U1919" i="6" s="1"/>
  <c r="N1920" i="6"/>
  <c r="O1920" i="6"/>
  <c r="N1921" i="6"/>
  <c r="O1921" i="6"/>
  <c r="P1922" i="6"/>
  <c r="U1922" i="6" s="1"/>
  <c r="N1923" i="6"/>
  <c r="P1923" i="6" s="1"/>
  <c r="U1923" i="6" s="1"/>
  <c r="N1924" i="6"/>
  <c r="P1924" i="6" s="1"/>
  <c r="U1924" i="6" s="1"/>
  <c r="N1925" i="6"/>
  <c r="P1925" i="6" s="1"/>
  <c r="U1925" i="6" s="1"/>
  <c r="N1926" i="6"/>
  <c r="O1926" i="6"/>
  <c r="N1927" i="6"/>
  <c r="P1927" i="6" s="1"/>
  <c r="U1927" i="6" s="1"/>
  <c r="N1928" i="6"/>
  <c r="O1928" i="6"/>
  <c r="N1929" i="6"/>
  <c r="P1929" i="6" s="1"/>
  <c r="U1929" i="6" s="1"/>
  <c r="N1930" i="6"/>
  <c r="P1930" i="6" s="1"/>
  <c r="U1930" i="6" s="1"/>
  <c r="N1931" i="6"/>
  <c r="O1931" i="6"/>
  <c r="N1932" i="6"/>
  <c r="H277" i="14"/>
  <c r="O1932" i="6" s="1"/>
  <c r="N1933" i="6"/>
  <c r="N1934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P1947" i="6" s="1"/>
  <c r="U1947" i="6" s="1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O1956" i="6"/>
  <c r="P1956" i="6" s="1"/>
  <c r="U1956" i="6" s="1"/>
  <c r="N1957" i="6"/>
  <c r="O1957" i="6"/>
  <c r="N1958" i="6"/>
  <c r="P1958" i="6" s="1"/>
  <c r="U1958" i="6" s="1"/>
  <c r="N1959" i="6"/>
  <c r="O1959" i="6"/>
  <c r="N1960" i="6"/>
  <c r="O1960" i="6"/>
  <c r="N1961" i="6"/>
  <c r="P1961" i="6" s="1"/>
  <c r="U1961" i="6" s="1"/>
  <c r="N1962" i="6"/>
  <c r="O1962" i="6"/>
  <c r="N1963" i="6"/>
  <c r="O1963" i="6"/>
  <c r="N1964" i="6"/>
  <c r="P1964" i="6" s="1"/>
  <c r="U1964" i="6" s="1"/>
  <c r="N1965" i="6"/>
  <c r="O1965" i="6"/>
  <c r="N1966" i="6"/>
  <c r="N1967" i="6"/>
  <c r="O1967" i="6"/>
  <c r="N1968" i="6"/>
  <c r="O1968" i="6"/>
  <c r="N1969" i="6"/>
  <c r="O1969" i="6"/>
  <c r="N1970" i="6"/>
  <c r="O1970" i="6"/>
  <c r="N1971" i="6"/>
  <c r="P1971" i="6" s="1"/>
  <c r="U1971" i="6" s="1"/>
  <c r="N1972" i="6"/>
  <c r="O1972" i="6"/>
  <c r="P1973" i="6"/>
  <c r="U1973" i="6" s="1"/>
  <c r="N1974" i="6"/>
  <c r="O1974" i="6"/>
  <c r="N1975" i="6"/>
  <c r="O1975" i="6"/>
  <c r="N1976" i="6"/>
  <c r="O1976" i="6"/>
  <c r="N1977" i="6"/>
  <c r="P1977" i="6" s="1"/>
  <c r="U1977" i="6" s="1"/>
  <c r="N1978" i="6"/>
  <c r="O1978" i="6"/>
  <c r="N1979" i="6"/>
  <c r="O1979" i="6"/>
  <c r="N1980" i="6"/>
  <c r="O1980" i="6"/>
  <c r="N1981" i="6"/>
  <c r="O1981" i="6"/>
  <c r="P1982" i="6"/>
  <c r="U1982" i="6" s="1"/>
  <c r="N1983" i="6"/>
  <c r="P1983" i="6" s="1"/>
  <c r="N1984" i="6"/>
  <c r="O1984" i="6"/>
  <c r="N1985" i="6"/>
  <c r="O1985" i="6"/>
  <c r="O1986" i="6"/>
  <c r="P1986" i="6" s="1"/>
  <c r="U1986" i="6" s="1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O1994" i="6"/>
  <c r="P1994" i="6" s="1"/>
  <c r="U1994" i="6" s="1"/>
  <c r="N1995" i="6"/>
  <c r="P1995" i="6" s="1"/>
  <c r="U1995" i="6" s="1"/>
  <c r="N1996" i="6"/>
  <c r="O1996" i="6"/>
  <c r="N1997" i="6"/>
  <c r="O1997" i="6"/>
  <c r="N1998" i="6"/>
  <c r="P1998" i="6" s="1"/>
  <c r="U1998" i="6" s="1"/>
  <c r="N1999" i="6"/>
  <c r="O1999" i="6"/>
  <c r="N2000" i="6"/>
  <c r="P2000" i="6" s="1"/>
  <c r="U2000" i="6" s="1"/>
  <c r="N2001" i="6"/>
  <c r="O2001" i="6"/>
  <c r="N2002" i="6"/>
  <c r="P2002" i="6" s="1"/>
  <c r="U2002" i="6" s="1"/>
  <c r="N2003" i="6"/>
  <c r="O2003" i="6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P2010" i="6" s="1"/>
  <c r="U2010" i="6" s="1"/>
  <c r="N2011" i="6"/>
  <c r="O2011" i="6"/>
  <c r="N2012" i="6"/>
  <c r="N2013" i="6"/>
  <c r="N2014" i="6"/>
  <c r="P2014" i="6" s="1"/>
  <c r="U2014" i="6" s="1"/>
  <c r="N2015" i="6"/>
  <c r="O2015" i="6"/>
  <c r="N2016" i="6"/>
  <c r="N2017" i="6"/>
  <c r="O2017" i="6"/>
  <c r="N2018" i="6"/>
  <c r="O2018" i="6"/>
  <c r="N2019" i="6"/>
  <c r="O2019" i="6"/>
  <c r="N2020" i="6"/>
  <c r="N2021" i="6"/>
  <c r="O2021" i="6"/>
  <c r="P2022" i="6"/>
  <c r="U2022" i="6" s="1"/>
  <c r="N2023" i="6"/>
  <c r="N2024" i="6"/>
  <c r="N2025" i="6"/>
  <c r="O2025" i="6"/>
  <c r="N2026" i="6"/>
  <c r="O2026" i="6"/>
  <c r="P2027" i="6"/>
  <c r="U2027" i="6" s="1"/>
  <c r="N2028" i="6"/>
  <c r="P2028" i="6" s="1"/>
  <c r="U2028" i="6" s="1"/>
  <c r="N2029" i="6"/>
  <c r="P2029" i="6" s="1"/>
  <c r="U2029" i="6" s="1"/>
  <c r="N2030" i="6"/>
  <c r="P2030" i="6" s="1"/>
  <c r="U2030" i="6" s="1"/>
  <c r="P2031" i="6"/>
  <c r="U2031" i="6" s="1"/>
  <c r="N2032" i="6"/>
  <c r="P2032" i="6" s="1"/>
  <c r="U2032" i="6" s="1"/>
  <c r="N2033" i="6"/>
  <c r="O2033" i="6"/>
  <c r="N2034" i="6"/>
  <c r="O2034" i="6"/>
  <c r="P2035" i="6"/>
  <c r="U2035" i="6" s="1"/>
  <c r="N2036" i="6"/>
  <c r="P2036" i="6" s="1"/>
  <c r="U2036" i="6" s="1"/>
  <c r="P2037" i="6"/>
  <c r="U2037" i="6" s="1"/>
  <c r="N2038" i="6"/>
  <c r="P2038" i="6" s="1"/>
  <c r="U2038" i="6" s="1"/>
  <c r="N2040" i="6"/>
  <c r="P2040" i="6" s="1"/>
  <c r="U2040" i="6" s="1"/>
  <c r="N2041" i="6"/>
  <c r="P2041" i="6" s="1"/>
  <c r="U2041" i="6" s="1"/>
  <c r="P2042" i="6"/>
  <c r="U2042" i="6" s="1"/>
  <c r="N2043" i="6"/>
  <c r="P2043" i="6" s="1"/>
  <c r="U2043" i="6" s="1"/>
  <c r="N2044" i="6"/>
  <c r="N2045" i="6"/>
  <c r="N2046" i="6"/>
  <c r="P2046" i="6" s="1"/>
  <c r="U2046" i="6" s="1"/>
  <c r="P2047" i="6"/>
  <c r="U2047" i="6" s="1"/>
  <c r="P2048" i="6"/>
  <c r="U2048" i="6" s="1"/>
  <c r="N2049" i="6"/>
  <c r="N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N2055" i="6"/>
  <c r="P2055" i="6" s="1"/>
  <c r="U2055" i="6" s="1"/>
  <c r="N2056" i="6"/>
  <c r="P2056" i="6" s="1"/>
  <c r="U2056" i="6" s="1"/>
  <c r="N2057" i="6"/>
  <c r="N2058" i="6"/>
  <c r="O2058" i="6"/>
  <c r="N2059" i="6"/>
  <c r="H293" i="14"/>
  <c r="O2062" i="6" s="1"/>
  <c r="N2060" i="6"/>
  <c r="N2061" i="6"/>
  <c r="N2062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P2075" i="6" s="1"/>
  <c r="U2075" i="6" s="1"/>
  <c r="N2076" i="6"/>
  <c r="O2076" i="6"/>
  <c r="O2077" i="6"/>
  <c r="P2077" i="6" s="1"/>
  <c r="U2077" i="6" s="1"/>
  <c r="N2078" i="6"/>
  <c r="P2078" i="6" s="1"/>
  <c r="U2078" i="6" s="1"/>
  <c r="O2079" i="6"/>
  <c r="P2079" i="6" s="1"/>
  <c r="U2079" i="6" s="1"/>
  <c r="N2080" i="6"/>
  <c r="P2080" i="6" s="1"/>
  <c r="U2080" i="6" s="1"/>
  <c r="N2081" i="6"/>
  <c r="O2081" i="6"/>
  <c r="O2082" i="6"/>
  <c r="P2082" i="6" s="1"/>
  <c r="U2082" i="6" s="1"/>
  <c r="P2083" i="6"/>
  <c r="U2083" i="6" s="1"/>
  <c r="N2084" i="6"/>
  <c r="P2084" i="6" s="1"/>
  <c r="U2084" i="6" s="1"/>
  <c r="P2085" i="6"/>
  <c r="U2085" i="6" s="1"/>
  <c r="N2086" i="6"/>
  <c r="O2086" i="6"/>
  <c r="N2087" i="6"/>
  <c r="P2087" i="6" s="1"/>
  <c r="U2087" i="6" s="1"/>
  <c r="P2088" i="6"/>
  <c r="U2088" i="6" s="1"/>
  <c r="P2089" i="6"/>
  <c r="U2089" i="6" s="1"/>
  <c r="N2090" i="6"/>
  <c r="O2090" i="6"/>
  <c r="N2091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P2105" i="6" s="1"/>
  <c r="U2105" i="6" s="1"/>
  <c r="N2106" i="6"/>
  <c r="O2106" i="6"/>
  <c r="N2107" i="6"/>
  <c r="O2107" i="6"/>
  <c r="N2108" i="6"/>
  <c r="O2108" i="6"/>
  <c r="N2109" i="6"/>
  <c r="O2109" i="6"/>
  <c r="N2110" i="6"/>
  <c r="O2110" i="6"/>
  <c r="N2111" i="6"/>
  <c r="O2111" i="6"/>
  <c r="N2112" i="6"/>
  <c r="N2113" i="6"/>
  <c r="O2113" i="6"/>
  <c r="N2114" i="6"/>
  <c r="O2114" i="6"/>
  <c r="N2115" i="6"/>
  <c r="N2116" i="6"/>
  <c r="O2116" i="6"/>
  <c r="N2117" i="6"/>
  <c r="O2117" i="6"/>
  <c r="N2118" i="6"/>
  <c r="P2118" i="6" s="1"/>
  <c r="U2118" i="6" s="1"/>
  <c r="N2119" i="6"/>
  <c r="O2119" i="6"/>
  <c r="N2120" i="6"/>
  <c r="P2120" i="6" s="1"/>
  <c r="U2120" i="6" s="1"/>
  <c r="O2121" i="6"/>
  <c r="P2121" i="6" s="1"/>
  <c r="U2121" i="6" s="1"/>
  <c r="N2122" i="6"/>
  <c r="O2122" i="6"/>
  <c r="N2123" i="6"/>
  <c r="O2123" i="6"/>
  <c r="N2124" i="6"/>
  <c r="O2124" i="6"/>
  <c r="N2125" i="6"/>
  <c r="P2125" i="6" s="1"/>
  <c r="U2125" i="6" s="1"/>
  <c r="N2126" i="6"/>
  <c r="P2126" i="6" s="1"/>
  <c r="U2126" i="6" s="1"/>
  <c r="N2127" i="6"/>
  <c r="O2127" i="6"/>
  <c r="N2128" i="6"/>
  <c r="O2128" i="6"/>
  <c r="N2129" i="6"/>
  <c r="O2129" i="6"/>
  <c r="N2130" i="6"/>
  <c r="P2130" i="6" s="1"/>
  <c r="U2130" i="6" s="1"/>
  <c r="N2131" i="6"/>
  <c r="O2131" i="6"/>
  <c r="N2132" i="6"/>
  <c r="P2132" i="6" s="1"/>
  <c r="U2132" i="6" s="1"/>
  <c r="N2133" i="6"/>
  <c r="O2133" i="6"/>
  <c r="N2134" i="6"/>
  <c r="O2134" i="6"/>
  <c r="P2135" i="6"/>
  <c r="U2135" i="6" s="1"/>
  <c r="N2136" i="6"/>
  <c r="O2136" i="6"/>
  <c r="N2137" i="6"/>
  <c r="O2137" i="6"/>
  <c r="N2138" i="6"/>
  <c r="P2138" i="6" s="1"/>
  <c r="U2138" i="6" s="1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N2145" i="6"/>
  <c r="O2145" i="6"/>
  <c r="N2146" i="6"/>
  <c r="O2146" i="6"/>
  <c r="N2147" i="6"/>
  <c r="O2147" i="6"/>
  <c r="N2148" i="6"/>
  <c r="O2148" i="6"/>
  <c r="N2149" i="6"/>
  <c r="O2149" i="6"/>
  <c r="P2150" i="6"/>
  <c r="U2150" i="6" s="1"/>
  <c r="N2151" i="6"/>
  <c r="P2151" i="6" s="1"/>
  <c r="U2151" i="6" s="1"/>
  <c r="N2152" i="6"/>
  <c r="N2153" i="6"/>
  <c r="P2153" i="6" s="1"/>
  <c r="U2153" i="6" s="1"/>
  <c r="N2154" i="6"/>
  <c r="O2155" i="6"/>
  <c r="P2156" i="6"/>
  <c r="U2156" i="6" s="1"/>
  <c r="P2157" i="6"/>
  <c r="U2157" i="6" s="1"/>
  <c r="N2158" i="6"/>
  <c r="O2158" i="6"/>
  <c r="N2159" i="6"/>
  <c r="O2159" i="6"/>
  <c r="P2160" i="6"/>
  <c r="U2160" i="6" s="1"/>
  <c r="N2161" i="6"/>
  <c r="P2161" i="6" s="1"/>
  <c r="U2161" i="6" s="1"/>
  <c r="N2162" i="6"/>
  <c r="O2162" i="6"/>
  <c r="N2163" i="6"/>
  <c r="O2163" i="6"/>
  <c r="N2164" i="6"/>
  <c r="O2164" i="6"/>
  <c r="N2165" i="6"/>
  <c r="O2165" i="6"/>
  <c r="N2166" i="6"/>
  <c r="P2166" i="6" s="1"/>
  <c r="U2166" i="6" s="1"/>
  <c r="N2167" i="6"/>
  <c r="O2167" i="6"/>
  <c r="N2168" i="6"/>
  <c r="P2168" i="6" s="1"/>
  <c r="U2168" i="6" s="1"/>
  <c r="O2169" i="6"/>
  <c r="P2169" i="6" s="1"/>
  <c r="U2169" i="6" s="1"/>
  <c r="N2170" i="6"/>
  <c r="O2170" i="6"/>
  <c r="N2171" i="6"/>
  <c r="O2171" i="6"/>
  <c r="N2172" i="6"/>
  <c r="O2172" i="6"/>
  <c r="N2173" i="6"/>
  <c r="O2173" i="6"/>
  <c r="N2174" i="6"/>
  <c r="O2174" i="6"/>
  <c r="N2175" i="6"/>
  <c r="O2175" i="6"/>
  <c r="N2176" i="6"/>
  <c r="P2176" i="6" s="1"/>
  <c r="U2176" i="6" s="1"/>
  <c r="N2177" i="6"/>
  <c r="O2177" i="6"/>
  <c r="N2178" i="6"/>
  <c r="O2178" i="6"/>
  <c r="N2179" i="6"/>
  <c r="P2179" i="6" s="1"/>
  <c r="U2179" i="6" s="1"/>
  <c r="N2180" i="6"/>
  <c r="O2180" i="6"/>
  <c r="N2181" i="6"/>
  <c r="P2182" i="6"/>
  <c r="U2182" i="6" s="1"/>
  <c r="N2183" i="6"/>
  <c r="P2183" i="6" s="1"/>
  <c r="U2183" i="6" s="1"/>
  <c r="N2184" i="6"/>
  <c r="P2184" i="6" s="1"/>
  <c r="U2184" i="6" s="1"/>
  <c r="N2185" i="6"/>
  <c r="P2185" i="6" s="1"/>
  <c r="U2185" i="6" s="1"/>
  <c r="N2186" i="6"/>
  <c r="O2186" i="6"/>
  <c r="N2187" i="6"/>
  <c r="P2187" i="6" s="1"/>
  <c r="U2187" i="6" s="1"/>
  <c r="N2188" i="6"/>
  <c r="P2189" i="6"/>
  <c r="U2189" i="6" s="1"/>
  <c r="N2190" i="6"/>
  <c r="O2190" i="6"/>
  <c r="N2191" i="6"/>
  <c r="O2191" i="6"/>
  <c r="N2192" i="6"/>
  <c r="N2193" i="6"/>
  <c r="N2194" i="6"/>
  <c r="O2194" i="6"/>
  <c r="N2195" i="6"/>
  <c r="N2196" i="6"/>
  <c r="O2196" i="6"/>
  <c r="N2197" i="6"/>
  <c r="O2197" i="6"/>
  <c r="N2198" i="6"/>
  <c r="O2198" i="6"/>
  <c r="N2199" i="6"/>
  <c r="O2199" i="6"/>
  <c r="O2200" i="6"/>
  <c r="P2200" i="6" s="1"/>
  <c r="U2200" i="6" s="1"/>
  <c r="N2201" i="6"/>
  <c r="O2201" i="6"/>
  <c r="N2202" i="6"/>
  <c r="O2202" i="6"/>
  <c r="N2203" i="6"/>
  <c r="O2203" i="6"/>
  <c r="N2204" i="6"/>
  <c r="P2204" i="6" s="1"/>
  <c r="U2204" i="6" s="1"/>
  <c r="N2205" i="6"/>
  <c r="N2206" i="6"/>
  <c r="O2206" i="6"/>
  <c r="N2207" i="6"/>
  <c r="O2207" i="6"/>
  <c r="N2208" i="6"/>
  <c r="O2208" i="6"/>
  <c r="N2209" i="6"/>
  <c r="N2210" i="6"/>
  <c r="N2211" i="6"/>
  <c r="O2211" i="6"/>
  <c r="N2212" i="6"/>
  <c r="P2212" i="6" s="1"/>
  <c r="U2212" i="6" s="1"/>
  <c r="N2213" i="6"/>
  <c r="N2214" i="6"/>
  <c r="O2214" i="6"/>
  <c r="N2215" i="6"/>
  <c r="O2215" i="6"/>
  <c r="N2216" i="6"/>
  <c r="N2217" i="6"/>
  <c r="O2217" i="6"/>
  <c r="P2218" i="6"/>
  <c r="U2218" i="6" s="1"/>
  <c r="N2219" i="6"/>
  <c r="N2220" i="6"/>
  <c r="O2220" i="6"/>
  <c r="N2221" i="6"/>
  <c r="N2222" i="6"/>
  <c r="N2223" i="6"/>
  <c r="O2223" i="6"/>
  <c r="N2224" i="6"/>
  <c r="O2224" i="6"/>
  <c r="P2225" i="6"/>
  <c r="U2225" i="6" s="1"/>
  <c r="P2226" i="6"/>
  <c r="U2226" i="6" s="1"/>
  <c r="P2227" i="6"/>
  <c r="U2227" i="6" s="1"/>
  <c r="P2228" i="6"/>
  <c r="U2228" i="6" s="1"/>
  <c r="P2229" i="6"/>
  <c r="U2229" i="6" s="1"/>
  <c r="P2230" i="6"/>
  <c r="U2230" i="6" s="1"/>
  <c r="P2231" i="6"/>
  <c r="U2231" i="6" s="1"/>
  <c r="P2232" i="6"/>
  <c r="U2232" i="6" s="1"/>
  <c r="P2233" i="6"/>
  <c r="U2233" i="6" s="1"/>
  <c r="N2234" i="6"/>
  <c r="P2234" i="6" s="1"/>
  <c r="U2234" i="6" s="1"/>
  <c r="P2235" i="6"/>
  <c r="U2235" i="6" s="1"/>
  <c r="N2236" i="6"/>
  <c r="P2236" i="6" s="1"/>
  <c r="U2236" i="6" s="1"/>
  <c r="N2237" i="6"/>
  <c r="P2237" i="6" s="1"/>
  <c r="U2237" i="6" s="1"/>
  <c r="P2238" i="6"/>
  <c r="U2238" i="6" s="1"/>
  <c r="N2239" i="6"/>
  <c r="P2239" i="6" s="1"/>
  <c r="U2239" i="6" s="1"/>
  <c r="P2240" i="6"/>
  <c r="U2240" i="6" s="1"/>
  <c r="N2241" i="6"/>
  <c r="P2241" i="6" s="1"/>
  <c r="U2241" i="6" s="1"/>
  <c r="O2242" i="6"/>
  <c r="P2242" i="6" s="1"/>
  <c r="U2242" i="6" s="1"/>
  <c r="N2243" i="6"/>
  <c r="O2243" i="6"/>
  <c r="N2244" i="6"/>
  <c r="P2244" i="6" s="1"/>
  <c r="U2244" i="6" s="1"/>
  <c r="P2245" i="6"/>
  <c r="U2245" i="6" s="1"/>
  <c r="P2246" i="6"/>
  <c r="U2246" i="6" s="1"/>
  <c r="P2247" i="6"/>
  <c r="U2247" i="6" s="1"/>
  <c r="N2248" i="6"/>
  <c r="O2248" i="6"/>
  <c r="O2249" i="6"/>
  <c r="P2249" i="6" s="1"/>
  <c r="U2249" i="6" s="1"/>
  <c r="N2250" i="6"/>
  <c r="P2250" i="6" s="1"/>
  <c r="U2250" i="6" s="1"/>
  <c r="P2251" i="6"/>
  <c r="U2251" i="6" s="1"/>
  <c r="P2252" i="6"/>
  <c r="U2252" i="6" s="1"/>
  <c r="N2254" i="6"/>
  <c r="O2254" i="6"/>
  <c r="N2255" i="6"/>
  <c r="O2255" i="6"/>
  <c r="N2256" i="6"/>
  <c r="O2256" i="6"/>
  <c r="N2257" i="6"/>
  <c r="O2257" i="6"/>
  <c r="N2258" i="6"/>
  <c r="N2259" i="6"/>
  <c r="O2259" i="6"/>
  <c r="N2260" i="6"/>
  <c r="O2260" i="6"/>
  <c r="N2261" i="6"/>
  <c r="O2261" i="6"/>
  <c r="N2262" i="6"/>
  <c r="N2263" i="6"/>
  <c r="P2263" i="6" s="1"/>
  <c r="U2263" i="6" s="1"/>
  <c r="N2264" i="6"/>
  <c r="O2264" i="6"/>
  <c r="N2265" i="6"/>
  <c r="O2265" i="6"/>
  <c r="N2266" i="6"/>
  <c r="O2266" i="6"/>
  <c r="N2267" i="6"/>
  <c r="O2267" i="6"/>
  <c r="N2268" i="6"/>
  <c r="P2268" i="6" s="1"/>
  <c r="U2268" i="6" s="1"/>
  <c r="O2269" i="6"/>
  <c r="P2269" i="6" s="1"/>
  <c r="U2269" i="6" s="1"/>
  <c r="N2270" i="6"/>
  <c r="O2270" i="6"/>
  <c r="N2271" i="6"/>
  <c r="O2271" i="6"/>
  <c r="N2272" i="6"/>
  <c r="P2272" i="6" s="1"/>
  <c r="U2272" i="6" s="1"/>
  <c r="V2272" i="6" s="1"/>
  <c r="N2273" i="6"/>
  <c r="O2273" i="6"/>
  <c r="N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P2281" i="6"/>
  <c r="U2281" i="6" s="1"/>
  <c r="N2282" i="6"/>
  <c r="O2282" i="6"/>
  <c r="N2283" i="6"/>
  <c r="O2283" i="6"/>
  <c r="N2284" i="6"/>
  <c r="O2284" i="6"/>
  <c r="N2285" i="6"/>
  <c r="O2285" i="6"/>
  <c r="O2286" i="6"/>
  <c r="N2287" i="6"/>
  <c r="O2287" i="6"/>
  <c r="N2288" i="6"/>
  <c r="N2289" i="6"/>
  <c r="P2290" i="6"/>
  <c r="U2290" i="6" s="1"/>
  <c r="N2291" i="6"/>
  <c r="O2291" i="6"/>
  <c r="N2292" i="6"/>
  <c r="O2292" i="6"/>
  <c r="N2293" i="6"/>
  <c r="O2293" i="6"/>
  <c r="O2294" i="6"/>
  <c r="P2294" i="6" s="1"/>
  <c r="U2294" i="6" s="1"/>
  <c r="N2295" i="6"/>
  <c r="O2295" i="6"/>
  <c r="N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P2304" i="6" s="1"/>
  <c r="U2304" i="6" s="1"/>
  <c r="N2305" i="6"/>
  <c r="N2306" i="6"/>
  <c r="O2306" i="6"/>
  <c r="N2307" i="6"/>
  <c r="O2307" i="6"/>
  <c r="N2308" i="6"/>
  <c r="N2309" i="6"/>
  <c r="P2309" i="6" s="1"/>
  <c r="U2309" i="6" s="1"/>
  <c r="N2310" i="6"/>
  <c r="O2310" i="6"/>
  <c r="N2311" i="6"/>
  <c r="N2312" i="6"/>
  <c r="O2312" i="6"/>
  <c r="N2313" i="6"/>
  <c r="O2313" i="6"/>
  <c r="N2314" i="6"/>
  <c r="O2314" i="6"/>
  <c r="N2315" i="6"/>
  <c r="N2316" i="6"/>
  <c r="P2316" i="6" s="1"/>
  <c r="U2316" i="6" s="1"/>
  <c r="N2317" i="6"/>
  <c r="O2317" i="6"/>
  <c r="N2318" i="6"/>
  <c r="O2318" i="6"/>
  <c r="N2319" i="6"/>
  <c r="N2320" i="6"/>
  <c r="O2320" i="6"/>
  <c r="N2321" i="6"/>
  <c r="O2321" i="6"/>
  <c r="N2322" i="6"/>
  <c r="N2323" i="6"/>
  <c r="N2324" i="6"/>
  <c r="O2324" i="6"/>
  <c r="N2325" i="6"/>
  <c r="O2325" i="6"/>
  <c r="N2326" i="6"/>
  <c r="P2326" i="6" s="1"/>
  <c r="U2326" i="6" s="1"/>
  <c r="N2327" i="6"/>
  <c r="P2327" i="6" s="1"/>
  <c r="U2327" i="6" s="1"/>
  <c r="N2328" i="6"/>
  <c r="P2328" i="6" s="1"/>
  <c r="U2328" i="6" s="1"/>
  <c r="O2329" i="6"/>
  <c r="P2329" i="6" s="1"/>
  <c r="U2329" i="6" s="1"/>
  <c r="V2329" i="6" s="1"/>
  <c r="N2330" i="6"/>
  <c r="O2330" i="6"/>
  <c r="N2331" i="6"/>
  <c r="P2331" i="6" s="1"/>
  <c r="U2331" i="6" s="1"/>
  <c r="O2332" i="6"/>
  <c r="P2332" i="6" s="1"/>
  <c r="U2332" i="6" s="1"/>
  <c r="N2333" i="6"/>
  <c r="P2333" i="6" s="1"/>
  <c r="U2333" i="6" s="1"/>
  <c r="N2334" i="6"/>
  <c r="O2334" i="6"/>
  <c r="N2335" i="6"/>
  <c r="P2335" i="6" s="1"/>
  <c r="U2335" i="6" s="1"/>
  <c r="N2336" i="6"/>
  <c r="N2337" i="6"/>
  <c r="N2338" i="6"/>
  <c r="O2338" i="6"/>
  <c r="N2340" i="6"/>
  <c r="O2340" i="6"/>
  <c r="N2341" i="6"/>
  <c r="N2342" i="6"/>
  <c r="N2343" i="6"/>
  <c r="O2343" i="6"/>
  <c r="P2344" i="6"/>
  <c r="U2344" i="6" s="1"/>
  <c r="V2344" i="6" s="1"/>
  <c r="N2345" i="6"/>
  <c r="N2346" i="6"/>
  <c r="P2346" i="6" s="1"/>
  <c r="U2346" i="6" s="1"/>
  <c r="N2347" i="6"/>
  <c r="O2347" i="6"/>
  <c r="N2348" i="6"/>
  <c r="O2348" i="6"/>
  <c r="N2349" i="6"/>
  <c r="O2349" i="6"/>
  <c r="N2350" i="6"/>
  <c r="O2350" i="6"/>
  <c r="N2351" i="6"/>
  <c r="O2351" i="6"/>
  <c r="N2352" i="6"/>
  <c r="N2353" i="6"/>
  <c r="N2354" i="6"/>
  <c r="O2354" i="6"/>
  <c r="N2355" i="6"/>
  <c r="O2355" i="6"/>
  <c r="N2356" i="6"/>
  <c r="O2356" i="6"/>
  <c r="N2357" i="6"/>
  <c r="O2357" i="6"/>
  <c r="N2358" i="6"/>
  <c r="O2358" i="6"/>
  <c r="N2359" i="6"/>
  <c r="N2360" i="6"/>
  <c r="N2361" i="6"/>
  <c r="O2361" i="6"/>
  <c r="P2362" i="6"/>
  <c r="U2362" i="6" s="1"/>
  <c r="N2363" i="6"/>
  <c r="P2363" i="6" s="1"/>
  <c r="U2363" i="6" s="1"/>
  <c r="N2364" i="6"/>
  <c r="P2364" i="6" s="1"/>
  <c r="U2364" i="6" s="1"/>
  <c r="P2365" i="6"/>
  <c r="U2365" i="6" s="1"/>
  <c r="N2366" i="6"/>
  <c r="O2366" i="6"/>
  <c r="N2367" i="6"/>
  <c r="O2367" i="6"/>
  <c r="N2368" i="6"/>
  <c r="O2368" i="6"/>
  <c r="N2369" i="6"/>
  <c r="O2369" i="6"/>
  <c r="O2370" i="6"/>
  <c r="P2370" i="6" s="1"/>
  <c r="U2370" i="6" s="1"/>
  <c r="N2371" i="6"/>
  <c r="N2372" i="6"/>
  <c r="P2372" i="6" s="1"/>
  <c r="U2372" i="6" s="1"/>
  <c r="N2373" i="6"/>
  <c r="P2373" i="6" s="1"/>
  <c r="U2373" i="6" s="1"/>
  <c r="N2374" i="6"/>
  <c r="O2374" i="6"/>
  <c r="N2375" i="6"/>
  <c r="O2375" i="6"/>
  <c r="N2376" i="6"/>
  <c r="O2376" i="6"/>
  <c r="N2377" i="6"/>
  <c r="O2377" i="6"/>
  <c r="N2378" i="6"/>
  <c r="P2378" i="6" s="1"/>
  <c r="U2378" i="6" s="1"/>
  <c r="V2378" i="6" s="1"/>
  <c r="N2379" i="6"/>
  <c r="P2379" i="6" s="1"/>
  <c r="U2379" i="6" s="1"/>
  <c r="N2380" i="6"/>
  <c r="O2380" i="6"/>
  <c r="N2381" i="6"/>
  <c r="O2381" i="6"/>
  <c r="N2382" i="6"/>
  <c r="O2382" i="6"/>
  <c r="N2383" i="6"/>
  <c r="O2383" i="6"/>
  <c r="N2384" i="6"/>
  <c r="O2384" i="6"/>
  <c r="N2385" i="6"/>
  <c r="P2385" i="6" s="1"/>
  <c r="U2385" i="6" s="1"/>
  <c r="N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O2393" i="6"/>
  <c r="P2393" i="6" s="1"/>
  <c r="U2393" i="6" s="1"/>
  <c r="N2394" i="6"/>
  <c r="P2394" i="6" s="1"/>
  <c r="U2394" i="6" s="1"/>
  <c r="N2395" i="6"/>
  <c r="N2396" i="6"/>
  <c r="O2396" i="6"/>
  <c r="N2397" i="6"/>
  <c r="N2398" i="6"/>
  <c r="O2398" i="6"/>
  <c r="N2399" i="6"/>
  <c r="O2399" i="6"/>
  <c r="N2400" i="6"/>
  <c r="O2400" i="6"/>
  <c r="N2401" i="6"/>
  <c r="N2402" i="6"/>
  <c r="O2402" i="6"/>
  <c r="N2403" i="6"/>
  <c r="O2403" i="6"/>
  <c r="N2404" i="6"/>
  <c r="O2404" i="6"/>
  <c r="N2405" i="6"/>
  <c r="P2405" i="6" s="1"/>
  <c r="U2405" i="6" s="1"/>
  <c r="N2407" i="6"/>
  <c r="O2407" i="6"/>
  <c r="N2408" i="6"/>
  <c r="N2409" i="6"/>
  <c r="O2409" i="6"/>
  <c r="N2410" i="6"/>
  <c r="O2410" i="6"/>
  <c r="N2411" i="6"/>
  <c r="O2411" i="6"/>
  <c r="N2412" i="6"/>
  <c r="P2412" i="6" s="1"/>
  <c r="U2412" i="6" s="1"/>
  <c r="N2413" i="6"/>
  <c r="P2413" i="6" s="1"/>
  <c r="U2413" i="6" s="1"/>
  <c r="N2414" i="6"/>
  <c r="O2414" i="6"/>
  <c r="N2415" i="6"/>
  <c r="N2416" i="6"/>
  <c r="O2416" i="6"/>
  <c r="N2417" i="6"/>
  <c r="O2417" i="6"/>
  <c r="N2418" i="6"/>
  <c r="O2418" i="6"/>
  <c r="N2419" i="6"/>
  <c r="N2420" i="6"/>
  <c r="N2421" i="6"/>
  <c r="O2421" i="6"/>
  <c r="N2422" i="6"/>
  <c r="O2422" i="6"/>
  <c r="N2423" i="6"/>
  <c r="O2423" i="6"/>
  <c r="P2424" i="6"/>
  <c r="U2424" i="6" s="1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P2431" i="6"/>
  <c r="U2431" i="6" s="1"/>
  <c r="N2432" i="6"/>
  <c r="O2432" i="6"/>
  <c r="N2433" i="6"/>
  <c r="O2433" i="6"/>
  <c r="N2434" i="6"/>
  <c r="O2434" i="6"/>
  <c r="N2435" i="6"/>
  <c r="P2435" i="6" s="1"/>
  <c r="U2435" i="6" s="1"/>
  <c r="N2436" i="6"/>
  <c r="O2436" i="6"/>
  <c r="N2437" i="6"/>
  <c r="O2437" i="6"/>
  <c r="N2438" i="6"/>
  <c r="P2438" i="6" s="1"/>
  <c r="U2438" i="6" s="1"/>
  <c r="P2439" i="6"/>
  <c r="U2439" i="6" s="1"/>
  <c r="N2440" i="6"/>
  <c r="P2440" i="6" s="1"/>
  <c r="U2440" i="6" s="1"/>
  <c r="N2441" i="6"/>
  <c r="P2441" i="6" s="1"/>
  <c r="U2441" i="6" s="1"/>
  <c r="P2442" i="6"/>
  <c r="U2442" i="6" s="1"/>
  <c r="N2443" i="6"/>
  <c r="P2443" i="6" s="1"/>
  <c r="U2443" i="6" s="1"/>
  <c r="N2444" i="6"/>
  <c r="P2444" i="6" s="1"/>
  <c r="U2444" i="6" s="1"/>
  <c r="P2445" i="6"/>
  <c r="U2445" i="6" s="1"/>
  <c r="N2446" i="6"/>
  <c r="P2446" i="6" s="1"/>
  <c r="U2446" i="6" s="1"/>
  <c r="N2447" i="6"/>
  <c r="P2447" i="6" s="1"/>
  <c r="U2447" i="6" s="1"/>
  <c r="N2449" i="6"/>
  <c r="P2449" i="6" s="1"/>
  <c r="U2449" i="6" s="1"/>
  <c r="N2450" i="6"/>
  <c r="O2450" i="6"/>
  <c r="N2451" i="6"/>
  <c r="O2451" i="6"/>
  <c r="N2452" i="6"/>
  <c r="O2452" i="6"/>
  <c r="N2453" i="6"/>
  <c r="O2453" i="6"/>
  <c r="N2454" i="6"/>
  <c r="O2454" i="6"/>
  <c r="N2455" i="6"/>
  <c r="P2455" i="6" s="1"/>
  <c r="U2455" i="6" s="1"/>
  <c r="N2456" i="6"/>
  <c r="P2456" i="6" s="1"/>
  <c r="U2456" i="6" s="1"/>
  <c r="N2457" i="6"/>
  <c r="O2457" i="6"/>
  <c r="N2458" i="6"/>
  <c r="O2458" i="6"/>
  <c r="N2459" i="6"/>
  <c r="O2459" i="6"/>
  <c r="N2460" i="6"/>
  <c r="O2460" i="6"/>
  <c r="N2461" i="6"/>
  <c r="O2461" i="6"/>
  <c r="N2462" i="6"/>
  <c r="P2462" i="6" s="1"/>
  <c r="U2462" i="6" s="1"/>
  <c r="N2463" i="6"/>
  <c r="O2463" i="6"/>
  <c r="N2464" i="6"/>
  <c r="O2464" i="6"/>
  <c r="N2465" i="6"/>
  <c r="O2465" i="6"/>
  <c r="O2466" i="6"/>
  <c r="P2466" i="6" s="1"/>
  <c r="U2466" i="6" s="1"/>
  <c r="N2467" i="6"/>
  <c r="O2467" i="6"/>
  <c r="N2468" i="6"/>
  <c r="P2468" i="6" s="1"/>
  <c r="U2468" i="6" s="1"/>
  <c r="V2468" i="6" s="1"/>
  <c r="N2469" i="6"/>
  <c r="O2469" i="6"/>
  <c r="N2470" i="6"/>
  <c r="N2471" i="6"/>
  <c r="P2471" i="6" s="1"/>
  <c r="U2471" i="6" s="1"/>
  <c r="N2472" i="6"/>
  <c r="O2472" i="6"/>
  <c r="O2473" i="6"/>
  <c r="P2473" i="6" s="1"/>
  <c r="U2473" i="6" s="1"/>
  <c r="N2474" i="6"/>
  <c r="O2474" i="6"/>
  <c r="N2475" i="6"/>
  <c r="O2475" i="6"/>
  <c r="N2476" i="6"/>
  <c r="P2476" i="6" s="1"/>
  <c r="U2476" i="6" s="1"/>
  <c r="N2477" i="6"/>
  <c r="P2477" i="6" s="1"/>
  <c r="U2477" i="6" s="1"/>
  <c r="N2478" i="6"/>
  <c r="O2478" i="6"/>
  <c r="N2479" i="6"/>
  <c r="O2479" i="6"/>
  <c r="N2480" i="6"/>
  <c r="O2480" i="6"/>
  <c r="N2481" i="6"/>
  <c r="O2481" i="6"/>
  <c r="N2482" i="6"/>
  <c r="P2482" i="6" s="1"/>
  <c r="U2482" i="6" s="1"/>
  <c r="O2483" i="6"/>
  <c r="P2483" i="6" s="1"/>
  <c r="U2483" i="6" s="1"/>
  <c r="N2484" i="6"/>
  <c r="N2485" i="6"/>
  <c r="O2485" i="6"/>
  <c r="N2486" i="6"/>
  <c r="O2486" i="6"/>
  <c r="N2487" i="6"/>
  <c r="O2487" i="6"/>
  <c r="N2488" i="6"/>
  <c r="O2488" i="6"/>
  <c r="N2489" i="6"/>
  <c r="O2489" i="6"/>
  <c r="N2490" i="6"/>
  <c r="N2491" i="6"/>
  <c r="O2491" i="6"/>
  <c r="N2492" i="6"/>
  <c r="O2492" i="6"/>
  <c r="N2493" i="6"/>
  <c r="O2493" i="6"/>
  <c r="N2494" i="6"/>
  <c r="O2494" i="6"/>
  <c r="N2495" i="6"/>
  <c r="O2495" i="6"/>
  <c r="N2496" i="6"/>
  <c r="O2496" i="6"/>
  <c r="N2497" i="6"/>
  <c r="P2497" i="6" s="1"/>
  <c r="U2497" i="6" s="1"/>
  <c r="N2498" i="6"/>
  <c r="O2498" i="6"/>
  <c r="N2499" i="6"/>
  <c r="N2500" i="6"/>
  <c r="O2500" i="6"/>
  <c r="N2501" i="6"/>
  <c r="O2501" i="6"/>
  <c r="N2502" i="6"/>
  <c r="O2502" i="6"/>
  <c r="N2503" i="6"/>
  <c r="O2503" i="6"/>
  <c r="N2505" i="6"/>
  <c r="O2505" i="6"/>
  <c r="N2506" i="6"/>
  <c r="O2506" i="6"/>
  <c r="N2507" i="6"/>
  <c r="O2507" i="6"/>
  <c r="N2508" i="6"/>
  <c r="O2508" i="6"/>
  <c r="N2509" i="6"/>
  <c r="O2509" i="6"/>
  <c r="N2510" i="6"/>
  <c r="P2510" i="6" s="1"/>
  <c r="U2510" i="6" s="1"/>
  <c r="N2511" i="6"/>
  <c r="O2511" i="6"/>
  <c r="N2513" i="6"/>
  <c r="O2513" i="6"/>
  <c r="N2514" i="6"/>
  <c r="O2514" i="6"/>
  <c r="N2515" i="6"/>
  <c r="O2515" i="6"/>
  <c r="N2516" i="6"/>
  <c r="O2516" i="6"/>
  <c r="N2517" i="6"/>
  <c r="O2517" i="6"/>
  <c r="N2518" i="6"/>
  <c r="H375" i="14"/>
  <c r="O2523" i="6" s="1"/>
  <c r="N2519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P2533" i="6"/>
  <c r="U2533" i="6" s="1"/>
  <c r="N2534" i="6"/>
  <c r="P2534" i="6" s="1"/>
  <c r="U2534" i="6" s="1"/>
  <c r="P2535" i="6"/>
  <c r="U2535" i="6" s="1"/>
  <c r="N2536" i="6"/>
  <c r="O2536" i="6"/>
  <c r="N2537" i="6"/>
  <c r="O2537" i="6"/>
  <c r="N2538" i="6"/>
  <c r="O2538" i="6"/>
  <c r="N2539" i="6"/>
  <c r="O2539" i="6"/>
  <c r="N2540" i="6"/>
  <c r="N2541" i="6"/>
  <c r="O2541" i="6"/>
  <c r="N2542" i="6"/>
  <c r="O2542" i="6"/>
  <c r="N2543" i="6"/>
  <c r="O2543" i="6"/>
  <c r="N2544" i="6"/>
  <c r="O2544" i="6"/>
  <c r="N2545" i="6"/>
  <c r="O2545" i="6"/>
  <c r="N2546" i="6"/>
  <c r="O2546" i="6"/>
  <c r="N2547" i="6"/>
  <c r="O2547" i="6"/>
  <c r="N2548" i="6"/>
  <c r="O2548" i="6"/>
  <c r="N2549" i="6"/>
  <c r="O2549" i="6"/>
  <c r="N2550" i="6"/>
  <c r="O2550" i="6"/>
  <c r="N2551" i="6"/>
  <c r="O2551" i="6"/>
  <c r="N2552" i="6"/>
  <c r="O2552" i="6"/>
  <c r="N2553" i="6"/>
  <c r="O2553" i="6"/>
  <c r="N2554" i="6"/>
  <c r="O2554" i="6"/>
  <c r="N2555" i="6"/>
  <c r="O2555" i="6"/>
  <c r="N2556" i="6"/>
  <c r="O2556" i="6"/>
  <c r="N2557" i="6"/>
  <c r="O2557" i="6"/>
  <c r="H379" i="14"/>
  <c r="O2559" i="6" s="1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74" i="6" s="1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P2586" i="6" s="1"/>
  <c r="U2586" i="6" s="1"/>
  <c r="N2587" i="6"/>
  <c r="P2587" i="6" s="1"/>
  <c r="U2587" i="6" s="1"/>
  <c r="P2588" i="6"/>
  <c r="U2588" i="6" s="1"/>
  <c r="N2589" i="6"/>
  <c r="P2589" i="6" s="1"/>
  <c r="U2589" i="6" s="1"/>
  <c r="P2590" i="6"/>
  <c r="U2590" i="6" s="1"/>
  <c r="N2591" i="6"/>
  <c r="P2591" i="6" s="1"/>
  <c r="U2591" i="6" s="1"/>
  <c r="P2592" i="6"/>
  <c r="U2592" i="6" s="1"/>
  <c r="N2593" i="6"/>
  <c r="P2593" i="6" s="1"/>
  <c r="U2593" i="6" s="1"/>
  <c r="N2594" i="6"/>
  <c r="P2594" i="6" s="1"/>
  <c r="U2594" i="6" s="1"/>
  <c r="N2595" i="6"/>
  <c r="P2595" i="6" s="1"/>
  <c r="U2595" i="6" s="1"/>
  <c r="P2596" i="6"/>
  <c r="U2596" i="6" s="1"/>
  <c r="N2597" i="6"/>
  <c r="P2597" i="6" s="1"/>
  <c r="U2597" i="6" s="1"/>
  <c r="N2598" i="6"/>
  <c r="P2598" i="6" s="1"/>
  <c r="U2598" i="6" s="1"/>
  <c r="N2599" i="6"/>
  <c r="H386" i="14"/>
  <c r="O2600" i="6" s="1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15" i="6" s="1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53" i="6" s="1"/>
  <c r="N2641" i="6"/>
  <c r="N2642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56" i="6" s="1"/>
  <c r="P2656" i="6" s="1"/>
  <c r="U2656" i="6" s="1"/>
  <c r="N2657" i="6"/>
  <c r="N2658" i="6"/>
  <c r="N2659" i="6"/>
  <c r="N2660" i="6"/>
  <c r="N2661" i="6"/>
  <c r="O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U2673" i="6" s="1"/>
  <c r="P2674" i="6"/>
  <c r="U2674" i="6" s="1"/>
  <c r="N2675" i="6"/>
  <c r="P2675" i="6" s="1"/>
  <c r="N2676" i="6"/>
  <c r="P2676" i="6" s="1"/>
  <c r="U2676" i="6" s="1"/>
  <c r="N2677" i="6"/>
  <c r="P2677" i="6" s="1"/>
  <c r="U2677" i="6" s="1"/>
  <c r="N2678" i="6"/>
  <c r="P2678" i="6" s="1"/>
  <c r="U2678" i="6" s="1"/>
  <c r="N2679" i="6"/>
  <c r="N2680" i="6"/>
  <c r="O2680" i="6"/>
  <c r="N2681" i="6"/>
  <c r="O2681" i="6"/>
  <c r="N2682" i="6"/>
  <c r="N2683" i="6"/>
  <c r="N2684" i="6"/>
  <c r="P2684" i="6" s="1"/>
  <c r="U2684" i="6" s="1"/>
  <c r="N2685" i="6"/>
  <c r="H392" i="14"/>
  <c r="O2694" i="6" s="1"/>
  <c r="N2686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H393" i="14"/>
  <c r="O2707" i="6" s="1"/>
  <c r="P2707" i="6" s="1"/>
  <c r="U2707" i="6" s="1"/>
  <c r="N2704" i="6"/>
  <c r="N2705" i="6"/>
  <c r="N2706" i="6"/>
  <c r="N2708" i="6"/>
  <c r="N2709" i="6"/>
  <c r="N2710" i="6"/>
  <c r="N2711" i="6"/>
  <c r="N2712" i="6"/>
  <c r="N2713" i="6"/>
  <c r="N2714" i="6"/>
  <c r="N2715" i="6"/>
  <c r="O2715" i="6"/>
  <c r="N2716" i="6"/>
  <c r="P2716" i="6" s="1"/>
  <c r="U2716" i="6" s="1"/>
  <c r="N2717" i="6"/>
  <c r="N2718" i="6"/>
  <c r="O2718" i="6"/>
  <c r="N2719" i="6"/>
  <c r="N2721" i="6"/>
  <c r="O2721" i="6"/>
  <c r="N2722" i="6"/>
  <c r="O2722" i="6"/>
  <c r="N2723" i="6"/>
  <c r="P2723" i="6" s="1"/>
  <c r="U2723" i="6" s="1"/>
  <c r="N2724" i="6"/>
  <c r="N2725" i="6"/>
  <c r="N2726" i="6"/>
  <c r="O2726" i="6"/>
  <c r="N2727" i="6"/>
  <c r="O2727" i="6"/>
  <c r="N2728" i="6"/>
  <c r="N2729" i="6"/>
  <c r="O2729" i="6"/>
  <c r="N2730" i="6"/>
  <c r="N2731" i="6"/>
  <c r="N2732" i="6"/>
  <c r="P2732" i="6" s="1"/>
  <c r="U2732" i="6" s="1"/>
  <c r="N2733" i="6"/>
  <c r="P2733" i="6" s="1"/>
  <c r="U2733" i="6" s="1"/>
  <c r="N2734" i="6"/>
  <c r="P2734" i="6" s="1"/>
  <c r="U2734" i="6" s="1"/>
  <c r="N2735" i="6"/>
  <c r="P2735" i="6" s="1"/>
  <c r="U2735" i="6" s="1"/>
  <c r="N2736" i="6"/>
  <c r="O2736" i="6"/>
  <c r="N2737" i="6"/>
  <c r="P2737" i="6" s="1"/>
  <c r="U2737" i="6" s="1"/>
  <c r="N2738" i="6"/>
  <c r="P2738" i="6" s="1"/>
  <c r="U2738" i="6" s="1"/>
  <c r="N2739" i="6"/>
  <c r="P2739" i="6" s="1"/>
  <c r="U2739" i="6" s="1"/>
  <c r="N2740" i="6"/>
  <c r="N2741" i="6"/>
  <c r="P2741" i="6" s="1"/>
  <c r="U2741" i="6" s="1"/>
  <c r="N2742" i="6"/>
  <c r="O2742" i="6"/>
  <c r="N2743" i="6"/>
  <c r="P2743" i="6" s="1"/>
  <c r="U2743" i="6" s="1"/>
  <c r="N2744" i="6"/>
  <c r="O2744" i="6"/>
  <c r="N2745" i="6"/>
  <c r="H396" i="14"/>
  <c r="O2763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7" i="6"/>
  <c r="N2768" i="6"/>
  <c r="N2769" i="6"/>
  <c r="N2770" i="6"/>
  <c r="P2770" i="6" s="1"/>
  <c r="U2770" i="6" s="1"/>
  <c r="N2771" i="6"/>
  <c r="P2771" i="6" s="1"/>
  <c r="U2771" i="6" s="1"/>
  <c r="O2772" i="6"/>
  <c r="P2772" i="6" s="1"/>
  <c r="U2772" i="6" s="1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P2777" i="6" s="1"/>
  <c r="U2777" i="6" s="1"/>
  <c r="N2778" i="6"/>
  <c r="O2778" i="6"/>
  <c r="N2779" i="6"/>
  <c r="O2779" i="6"/>
  <c r="N2780" i="6"/>
  <c r="O2780" i="6"/>
  <c r="N2781" i="6"/>
  <c r="P2781" i="6" s="1"/>
  <c r="U2781" i="6" s="1"/>
  <c r="P2782" i="6"/>
  <c r="U2782" i="6" s="1"/>
  <c r="N2784" i="6"/>
  <c r="O2784" i="6"/>
  <c r="N2785" i="6"/>
  <c r="O2785" i="6"/>
  <c r="N2786" i="6"/>
  <c r="O2786" i="6"/>
  <c r="N2787" i="6"/>
  <c r="O2787" i="6"/>
  <c r="N2788" i="6"/>
  <c r="N2789" i="6"/>
  <c r="O2789" i="6"/>
  <c r="N2790" i="6"/>
  <c r="N2791" i="6"/>
  <c r="O2791" i="6"/>
  <c r="N2792" i="6"/>
  <c r="O2792" i="6"/>
  <c r="N2793" i="6"/>
  <c r="O2793" i="6"/>
  <c r="N2794" i="6"/>
  <c r="O2794" i="6"/>
  <c r="N2795" i="6"/>
  <c r="O2795" i="6"/>
  <c r="N2796" i="6"/>
  <c r="O2796" i="6"/>
  <c r="N2798" i="6"/>
  <c r="N2799" i="6"/>
  <c r="N2800" i="6"/>
  <c r="N2802" i="6"/>
  <c r="N2803" i="6"/>
  <c r="N2804" i="6"/>
  <c r="N2805" i="6"/>
  <c r="N2806" i="6"/>
  <c r="N2807" i="6"/>
  <c r="N2808" i="6"/>
  <c r="P2808" i="6" s="1"/>
  <c r="U2808" i="6" s="1"/>
  <c r="P2809" i="6"/>
  <c r="U2809" i="6" s="1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P2814" i="6"/>
  <c r="U2814" i="6" s="1"/>
  <c r="P2815" i="6"/>
  <c r="U2815" i="6" s="1"/>
  <c r="N2816" i="6"/>
  <c r="P2817" i="6"/>
  <c r="U2817" i="6" s="1"/>
  <c r="N2818" i="6"/>
  <c r="O2818" i="6"/>
  <c r="P2819" i="6"/>
  <c r="U2819" i="6" s="1"/>
  <c r="N2820" i="6"/>
  <c r="O2820" i="6"/>
  <c r="N2821" i="6"/>
  <c r="O2821" i="6"/>
  <c r="N2822" i="6"/>
  <c r="O2822" i="6"/>
  <c r="N2823" i="6"/>
  <c r="O2823" i="6"/>
  <c r="N2824" i="6"/>
  <c r="O2824" i="6"/>
  <c r="N2825" i="6"/>
  <c r="P2825" i="6" s="1"/>
  <c r="U2825" i="6" s="1"/>
  <c r="N2826" i="6"/>
  <c r="O2826" i="6"/>
  <c r="N2827" i="6"/>
  <c r="N2828" i="6"/>
  <c r="O2828" i="6"/>
  <c r="N2829" i="6"/>
  <c r="P2829" i="6" s="1"/>
  <c r="U2829" i="6" s="1"/>
  <c r="N2830" i="6"/>
  <c r="P2830" i="6" s="1"/>
  <c r="U2830" i="6" s="1"/>
  <c r="N2831" i="6"/>
  <c r="O2831" i="6"/>
  <c r="N2832" i="6"/>
  <c r="O2832" i="6"/>
  <c r="N2833" i="6"/>
  <c r="P2833" i="6" s="1"/>
  <c r="U2833" i="6" s="1"/>
  <c r="N2834" i="6"/>
  <c r="P2834" i="6" s="1"/>
  <c r="U2834" i="6" s="1"/>
  <c r="N2835" i="6"/>
  <c r="N2836" i="6"/>
  <c r="N2837" i="6"/>
  <c r="P2837" i="6" s="1"/>
  <c r="U2837" i="6" s="1"/>
  <c r="N2838" i="6"/>
  <c r="N2839" i="6"/>
  <c r="O2839" i="6"/>
  <c r="N2840" i="6"/>
  <c r="N2841" i="6"/>
  <c r="O2841" i="6"/>
  <c r="N2842" i="6"/>
  <c r="O2842" i="6"/>
  <c r="N2843" i="6"/>
  <c r="O2843" i="6"/>
  <c r="N2844" i="6"/>
  <c r="N2845" i="6"/>
  <c r="O2845" i="6"/>
  <c r="N2846" i="6"/>
  <c r="P2846" i="6" s="1"/>
  <c r="U2846" i="6" s="1"/>
  <c r="N2847" i="6"/>
  <c r="N2848" i="6"/>
  <c r="O2848" i="6"/>
  <c r="O2849" i="6"/>
  <c r="P2849" i="6" s="1"/>
  <c r="U2849" i="6" s="1"/>
  <c r="N2850" i="6"/>
  <c r="O2850" i="6"/>
  <c r="N2851" i="6"/>
  <c r="O2851" i="6"/>
  <c r="N2852" i="6"/>
  <c r="N2853" i="6"/>
  <c r="P2853" i="6" s="1"/>
  <c r="U2853" i="6" s="1"/>
  <c r="N2854" i="6"/>
  <c r="O2854" i="6"/>
  <c r="N2855" i="6"/>
  <c r="P2855" i="6" s="1"/>
  <c r="U2855" i="6" s="1"/>
  <c r="N2856" i="6"/>
  <c r="P2856" i="6" s="1"/>
  <c r="U2856" i="6" s="1"/>
  <c r="N2857" i="6"/>
  <c r="O2857" i="6"/>
  <c r="N2858" i="6"/>
  <c r="O2858" i="6"/>
  <c r="N2859" i="6"/>
  <c r="P2859" i="6" s="1"/>
  <c r="U2859" i="6" s="1"/>
  <c r="N2860" i="6"/>
  <c r="P2860" i="6" s="1"/>
  <c r="U2860" i="6" s="1"/>
  <c r="N2861" i="6"/>
  <c r="P2861" i="6" s="1"/>
  <c r="U2861" i="6" s="1"/>
  <c r="N2862" i="6"/>
  <c r="P2862" i="6" s="1"/>
  <c r="U2862" i="6" s="1"/>
  <c r="N2863" i="6"/>
  <c r="O2863" i="6"/>
  <c r="N2864" i="6"/>
  <c r="O2864" i="6"/>
  <c r="N2865" i="6"/>
  <c r="O2865" i="6"/>
  <c r="N2866" i="6"/>
  <c r="N2867" i="6"/>
  <c r="P2867" i="6" s="1"/>
  <c r="U2867" i="6" s="1"/>
  <c r="N2868" i="6"/>
  <c r="P2868" i="6" s="1"/>
  <c r="U2868" i="6" s="1"/>
  <c r="N2869" i="6"/>
  <c r="O2869" i="6"/>
  <c r="N2870" i="6"/>
  <c r="O2870" i="6"/>
  <c r="N2871" i="6"/>
  <c r="O2871" i="6"/>
  <c r="N2872" i="6"/>
  <c r="P2872" i="6" s="1"/>
  <c r="U2872" i="6" s="1"/>
  <c r="N2874" i="6"/>
  <c r="P2874" i="6" s="1"/>
  <c r="U2874" i="6" s="1"/>
  <c r="N2875" i="6"/>
  <c r="N2876" i="6"/>
  <c r="P2876" i="6" s="1"/>
  <c r="U2876" i="6" s="1"/>
  <c r="N2877" i="6"/>
  <c r="P2877" i="6" s="1"/>
  <c r="U2877" i="6" s="1"/>
  <c r="N2878" i="6"/>
  <c r="P2878" i="6" s="1"/>
  <c r="U2878" i="6" s="1"/>
  <c r="N2879" i="6"/>
  <c r="O2879" i="6"/>
  <c r="N2880" i="6"/>
  <c r="N2881" i="6"/>
  <c r="P2881" i="6" s="1"/>
  <c r="U2881" i="6" s="1"/>
  <c r="N2882" i="6"/>
  <c r="P2882" i="6" s="1"/>
  <c r="U2882" i="6" s="1"/>
  <c r="N2883" i="6"/>
  <c r="O2883" i="6"/>
  <c r="N2884" i="6"/>
  <c r="N2885" i="6"/>
  <c r="O2885" i="6"/>
  <c r="N2886" i="6"/>
  <c r="P2886" i="6" s="1"/>
  <c r="U2886" i="6" s="1"/>
  <c r="N2887" i="6"/>
  <c r="N2888" i="6"/>
  <c r="N2889" i="6"/>
  <c r="N2890" i="6"/>
  <c r="O2891" i="6"/>
  <c r="P2891" i="6" s="1"/>
  <c r="U2891" i="6" s="1"/>
  <c r="N2892" i="6"/>
  <c r="O2892" i="6"/>
  <c r="N2893" i="6"/>
  <c r="P2893" i="6" s="1"/>
  <c r="U2893" i="6" s="1"/>
  <c r="N2894" i="6"/>
  <c r="P2894" i="6" s="1"/>
  <c r="U2894" i="6" s="1"/>
  <c r="N2895" i="6"/>
  <c r="P2895" i="6" s="1"/>
  <c r="U2895" i="6" s="1"/>
  <c r="N2896" i="6"/>
  <c r="N2897" i="6"/>
  <c r="O2897" i="6"/>
  <c r="N2898" i="6"/>
  <c r="O2898" i="6"/>
  <c r="N2899" i="6"/>
  <c r="O2899" i="6"/>
  <c r="N2900" i="6"/>
  <c r="N2901" i="6"/>
  <c r="N2902" i="6"/>
  <c r="N2903" i="6"/>
  <c r="O2903" i="6"/>
  <c r="N2904" i="6"/>
  <c r="O2904" i="6"/>
  <c r="N2905" i="6"/>
  <c r="O2905" i="6"/>
  <c r="N2906" i="6"/>
  <c r="P2906" i="6" s="1"/>
  <c r="U2906" i="6" s="1"/>
  <c r="N2907" i="6"/>
  <c r="P2907" i="6" s="1"/>
  <c r="U2907" i="6" s="1"/>
  <c r="N2908" i="6"/>
  <c r="P2908" i="6" s="1"/>
  <c r="U2908" i="6" s="1"/>
  <c r="N2909" i="6"/>
  <c r="P2909" i="6" s="1"/>
  <c r="U2909" i="6" s="1"/>
  <c r="N2910" i="6"/>
  <c r="P2910" i="6" s="1"/>
  <c r="U2910" i="6" s="1"/>
  <c r="N2911" i="6"/>
  <c r="P2911" i="6" s="1"/>
  <c r="U2911" i="6" s="1"/>
  <c r="P2912" i="6"/>
  <c r="U2912" i="6" s="1"/>
  <c r="N2913" i="6"/>
  <c r="O2913" i="6"/>
  <c r="N2914" i="6"/>
  <c r="N2915" i="6"/>
  <c r="P2915" i="6" s="1"/>
  <c r="U2915" i="6" s="1"/>
  <c r="N2916" i="6"/>
  <c r="P2916" i="6" s="1"/>
  <c r="U2916" i="6" s="1"/>
  <c r="N2917" i="6"/>
  <c r="O2917" i="6"/>
  <c r="N2918" i="6"/>
  <c r="P2918" i="6" s="1"/>
  <c r="U2918" i="6" s="1"/>
  <c r="N2919" i="6"/>
  <c r="O2919" i="6"/>
  <c r="N2920" i="6"/>
  <c r="P2920" i="6" s="1"/>
  <c r="U2920" i="6" s="1"/>
  <c r="N2921" i="6"/>
  <c r="P2921" i="6" s="1"/>
  <c r="U2921" i="6" s="1"/>
  <c r="N2922" i="6"/>
  <c r="N2923" i="6"/>
  <c r="O2923" i="6"/>
  <c r="O2924" i="6"/>
  <c r="P2924" i="6" s="1"/>
  <c r="U2924" i="6" s="1"/>
  <c r="N2925" i="6"/>
  <c r="O2925" i="6"/>
  <c r="N2926" i="6"/>
  <c r="O2926" i="6"/>
  <c r="N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P2935" i="6" s="1"/>
  <c r="U2935" i="6" s="1"/>
  <c r="N2936" i="6"/>
  <c r="N2937" i="6"/>
  <c r="O2937" i="6"/>
  <c r="N2938" i="6"/>
  <c r="O2938" i="6"/>
  <c r="N2939" i="6"/>
  <c r="O2939" i="6"/>
  <c r="N2940" i="6"/>
  <c r="O2940" i="6"/>
  <c r="N2941" i="6"/>
  <c r="N2942" i="6"/>
  <c r="P2942" i="6" s="1"/>
  <c r="U2942" i="6" s="1"/>
  <c r="N2943" i="6"/>
  <c r="O2943" i="6"/>
  <c r="N2944" i="6"/>
  <c r="O2944" i="6"/>
  <c r="N2945" i="6"/>
  <c r="O2945" i="6"/>
  <c r="N2946" i="6"/>
  <c r="O2946" i="6"/>
  <c r="N2947" i="6"/>
  <c r="N2948" i="6"/>
  <c r="N2949" i="6"/>
  <c r="O2949" i="6"/>
  <c r="N2950" i="6"/>
  <c r="P2950" i="6" s="1"/>
  <c r="U2950" i="6" s="1"/>
  <c r="N2951" i="6"/>
  <c r="O2951" i="6"/>
  <c r="N2952" i="6"/>
  <c r="O2952" i="6"/>
  <c r="N2953" i="6"/>
  <c r="P2953" i="6" s="1"/>
  <c r="U2953" i="6" s="1"/>
  <c r="N2954" i="6"/>
  <c r="O2954" i="6"/>
  <c r="N2955" i="6"/>
  <c r="P2955" i="6" s="1"/>
  <c r="U2955" i="6" s="1"/>
  <c r="P2956" i="6"/>
  <c r="U2956" i="6" s="1"/>
  <c r="N2957" i="6"/>
  <c r="O2957" i="6"/>
  <c r="N2958" i="6"/>
  <c r="O2958" i="6"/>
  <c r="N2959" i="6"/>
  <c r="O2959" i="6"/>
  <c r="N2960" i="6"/>
  <c r="O2960" i="6"/>
  <c r="N2961" i="6"/>
  <c r="P2961" i="6" s="1"/>
  <c r="U2961" i="6" s="1"/>
  <c r="N2962" i="6"/>
  <c r="P2962" i="6" s="1"/>
  <c r="U2962" i="6" s="1"/>
  <c r="N2963" i="6"/>
  <c r="O2963" i="6"/>
  <c r="N2964" i="6"/>
  <c r="O2964" i="6"/>
  <c r="N2965" i="6"/>
  <c r="O2965" i="6"/>
  <c r="N2966" i="6"/>
  <c r="O2966" i="6"/>
  <c r="N2967" i="6"/>
  <c r="P2967" i="6" s="1"/>
  <c r="U2967" i="6" s="1"/>
  <c r="N2968" i="6"/>
  <c r="N2969" i="6"/>
  <c r="N2971" i="6"/>
  <c r="P2971" i="6" s="1"/>
  <c r="U2971" i="6" s="1"/>
  <c r="N2972" i="6"/>
  <c r="P2972" i="6" s="1"/>
  <c r="U2972" i="6" s="1"/>
  <c r="N2973" i="6"/>
  <c r="N2974" i="6"/>
  <c r="O2974" i="6"/>
  <c r="O2975" i="6"/>
  <c r="P2975" i="6" s="1"/>
  <c r="U2975" i="6" s="1"/>
  <c r="N2976" i="6"/>
  <c r="O2976" i="6"/>
  <c r="N2977" i="6"/>
  <c r="O2977" i="6"/>
  <c r="N2978" i="6"/>
  <c r="O2978" i="6"/>
  <c r="N2979" i="6"/>
  <c r="P2979" i="6" s="1"/>
  <c r="U2979" i="6" s="1"/>
  <c r="N2980" i="6"/>
  <c r="O2980" i="6"/>
  <c r="N2981" i="6"/>
  <c r="O2981" i="6"/>
  <c r="N2982" i="6"/>
  <c r="O2982" i="6"/>
  <c r="N2983" i="6"/>
  <c r="O2983" i="6"/>
  <c r="N2984" i="6"/>
  <c r="O2984" i="6"/>
  <c r="N2985" i="6"/>
  <c r="O2985" i="6"/>
  <c r="P2986" i="6"/>
  <c r="U2986" i="6" s="1"/>
  <c r="P2987" i="6"/>
  <c r="U2987" i="6" s="1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N2992" i="6"/>
  <c r="P2992" i="6" s="1"/>
  <c r="U2992" i="6" s="1"/>
  <c r="N2993" i="6"/>
  <c r="P2993" i="6" s="1"/>
  <c r="U2993" i="6" s="1"/>
  <c r="P2994" i="6"/>
  <c r="U2994" i="6" s="1"/>
  <c r="N2995" i="6"/>
  <c r="P2995" i="6" s="1"/>
  <c r="U2995" i="6" s="1"/>
  <c r="N2996" i="6"/>
  <c r="N2997" i="6"/>
  <c r="P2997" i="6" s="1"/>
  <c r="U2997" i="6" s="1"/>
  <c r="N2998" i="6"/>
  <c r="P2998" i="6" s="1"/>
  <c r="U2998" i="6" s="1"/>
  <c r="N2999" i="6"/>
  <c r="O2999" i="6"/>
  <c r="N3000" i="6"/>
  <c r="N3001" i="6"/>
  <c r="O3001" i="6"/>
  <c r="N3002" i="6"/>
  <c r="P3002" i="6" s="1"/>
  <c r="U3002" i="6" s="1"/>
  <c r="N3003" i="6"/>
  <c r="N3004" i="6"/>
  <c r="N3005" i="6"/>
  <c r="O3005" i="6"/>
  <c r="N3006" i="6"/>
  <c r="P3006" i="6" s="1"/>
  <c r="U3006" i="6" s="1"/>
  <c r="N3007" i="6"/>
  <c r="O3007" i="6"/>
  <c r="N3009" i="6"/>
  <c r="P3009" i="6" s="1"/>
  <c r="U3009" i="6" s="1"/>
  <c r="N3010" i="6"/>
  <c r="P3010" i="6" s="1"/>
  <c r="U3010" i="6" s="1"/>
  <c r="N3011" i="6"/>
  <c r="P3011" i="6" s="1"/>
  <c r="U3011" i="6" s="1"/>
  <c r="N3012" i="6"/>
  <c r="P3012" i="6" s="1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 s="1"/>
  <c r="U3016" i="6" s="1"/>
  <c r="N3017" i="6"/>
  <c r="O3017" i="6"/>
  <c r="N3018" i="6"/>
  <c r="O3018" i="6"/>
  <c r="N3019" i="6"/>
  <c r="O3019" i="6"/>
  <c r="N3020" i="6"/>
  <c r="O3020" i="6"/>
  <c r="N3021" i="6"/>
  <c r="P3021" i="6" s="1"/>
  <c r="U3021" i="6" s="1"/>
  <c r="N3022" i="6"/>
  <c r="O3022" i="6"/>
  <c r="N3023" i="6"/>
  <c r="N3024" i="6"/>
  <c r="P3024" i="6" s="1"/>
  <c r="U3024" i="6" s="1"/>
  <c r="N3025" i="6"/>
  <c r="O3025" i="6"/>
  <c r="O3026" i="6"/>
  <c r="P3026" i="6" s="1"/>
  <c r="U3026" i="6" s="1"/>
  <c r="N3027" i="6"/>
  <c r="P3027" i="6" s="1"/>
  <c r="U3027" i="6" s="1"/>
  <c r="N3028" i="6"/>
  <c r="P3028" i="6" s="1"/>
  <c r="U3028" i="6" s="1"/>
  <c r="N3029" i="6"/>
  <c r="P3029" i="6" s="1"/>
  <c r="U3029" i="6" s="1"/>
  <c r="N3030" i="6"/>
  <c r="P3030" i="6" s="1"/>
  <c r="U3030" i="6" s="1"/>
  <c r="N3031" i="6"/>
  <c r="O3031" i="6"/>
  <c r="N3032" i="6"/>
  <c r="O3032" i="6"/>
  <c r="N3033" i="6"/>
  <c r="O3033" i="6"/>
  <c r="N3034" i="6"/>
  <c r="O3034" i="6"/>
  <c r="N3035" i="6"/>
  <c r="O3035" i="6"/>
  <c r="N3036" i="6"/>
  <c r="O3036" i="6"/>
  <c r="N3037" i="6"/>
  <c r="P3037" i="6" s="1"/>
  <c r="U3037" i="6" s="1"/>
  <c r="N3038" i="6"/>
  <c r="P3038" i="6" s="1"/>
  <c r="U3038" i="6" s="1"/>
  <c r="N3039" i="6"/>
  <c r="O3039" i="6"/>
  <c r="N3040" i="6"/>
  <c r="O3040" i="6"/>
  <c r="N3041" i="6"/>
  <c r="O3041" i="6"/>
  <c r="N3042" i="6"/>
  <c r="O3042" i="6"/>
  <c r="N3043" i="6"/>
  <c r="P3043" i="6" s="1"/>
  <c r="U3043" i="6" s="1"/>
  <c r="P3044" i="6"/>
  <c r="U3044" i="6" s="1"/>
  <c r="N3045" i="6"/>
  <c r="O3045" i="6"/>
  <c r="N3046" i="6"/>
  <c r="O3046" i="6"/>
  <c r="N3047" i="6"/>
  <c r="O3047" i="6"/>
  <c r="N3048" i="6"/>
  <c r="O3048" i="6"/>
  <c r="N3049" i="6"/>
  <c r="O3049" i="6"/>
  <c r="N3050" i="6"/>
  <c r="P3050" i="6" s="1"/>
  <c r="U3050" i="6" s="1"/>
  <c r="N3051" i="6"/>
  <c r="P3051" i="6" s="1"/>
  <c r="U3051" i="6" s="1"/>
  <c r="N3052" i="6"/>
  <c r="O3052" i="6"/>
  <c r="O3053" i="6"/>
  <c r="P3053" i="6" s="1"/>
  <c r="U3053" i="6" s="1"/>
  <c r="N3054" i="6"/>
  <c r="O3054" i="6"/>
  <c r="N3055" i="6"/>
  <c r="O3055" i="6"/>
  <c r="N3056" i="6"/>
  <c r="O3056" i="6"/>
  <c r="N3057" i="6"/>
  <c r="P3057" i="6" s="1"/>
  <c r="U3057" i="6" s="1"/>
  <c r="N3058" i="6"/>
  <c r="N3059" i="6"/>
  <c r="O3059" i="6"/>
  <c r="N3060" i="6"/>
  <c r="O3060" i="6"/>
  <c r="N3061" i="6"/>
  <c r="O3061" i="6"/>
  <c r="P3062" i="6"/>
  <c r="U3062" i="6" s="1"/>
  <c r="N3063" i="6"/>
  <c r="P3063" i="6" s="1"/>
  <c r="U3063" i="6" s="1"/>
  <c r="N3064" i="6"/>
  <c r="P3064" i="6" s="1"/>
  <c r="U3064" i="6" s="1"/>
  <c r="P3065" i="6"/>
  <c r="U3065" i="6" s="1"/>
  <c r="N3066" i="6"/>
  <c r="P3066" i="6" s="1"/>
  <c r="U3066" i="6" s="1"/>
  <c r="N3067" i="6"/>
  <c r="P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N3072" i="6"/>
  <c r="P3072" i="6" s="1"/>
  <c r="U3072" i="6" s="1"/>
  <c r="N3073" i="6"/>
  <c r="P3073" i="6" s="1"/>
  <c r="U3073" i="6" s="1"/>
  <c r="V3073" i="6" s="1"/>
  <c r="N3074" i="6"/>
  <c r="P3074" i="6" s="1"/>
  <c r="U3074" i="6" s="1"/>
  <c r="P3075" i="6"/>
  <c r="U3075" i="6" s="1"/>
  <c r="N3076" i="6"/>
  <c r="N3077" i="6"/>
  <c r="O3077" i="6"/>
  <c r="N3078" i="6"/>
  <c r="O3078" i="6"/>
  <c r="N3079" i="6"/>
  <c r="O3079" i="6"/>
  <c r="N3080" i="6"/>
  <c r="N3081" i="6"/>
  <c r="P3081" i="6" s="1"/>
  <c r="U3081" i="6" s="1"/>
  <c r="N3082" i="6"/>
  <c r="O3082" i="6"/>
  <c r="N3083" i="6"/>
  <c r="O3083" i="6"/>
  <c r="N3084" i="6"/>
  <c r="O3084" i="6"/>
  <c r="N3085" i="6"/>
  <c r="O3085" i="6"/>
  <c r="N3086" i="6"/>
  <c r="P3086" i="6" s="1"/>
  <c r="U3086" i="6" s="1"/>
  <c r="N3087" i="6"/>
  <c r="N3088" i="6"/>
  <c r="N3089" i="6"/>
  <c r="P3089" i="6" s="1"/>
  <c r="U3089" i="6" s="1"/>
  <c r="N3090" i="6"/>
  <c r="O3091" i="6"/>
  <c r="P3091" i="6" s="1"/>
  <c r="U3091" i="6" s="1"/>
  <c r="N3092" i="6"/>
  <c r="O3092" i="6"/>
  <c r="N3093" i="6"/>
  <c r="O3093" i="6"/>
  <c r="N3094" i="6"/>
  <c r="P3094" i="6" s="1"/>
  <c r="U3094" i="6" s="1"/>
  <c r="V3094" i="6" s="1"/>
  <c r="N3095" i="6"/>
  <c r="P3095" i="6" s="1"/>
  <c r="U3095" i="6" s="1"/>
  <c r="N3096" i="6"/>
  <c r="O3096" i="6"/>
  <c r="N3097" i="6"/>
  <c r="O3097" i="6"/>
  <c r="N3098" i="6"/>
  <c r="O3098" i="6"/>
  <c r="N3099" i="6"/>
  <c r="O3099" i="6"/>
  <c r="N3100" i="6"/>
  <c r="P3100" i="6" s="1"/>
  <c r="U3100" i="6" s="1"/>
  <c r="N3101" i="6"/>
  <c r="P3101" i="6" s="1"/>
  <c r="U3101" i="6" s="1"/>
  <c r="N3102" i="6"/>
  <c r="P3102" i="6" s="1"/>
  <c r="U3102" i="6" s="1"/>
  <c r="V3102" i="6" s="1"/>
  <c r="N3103" i="6"/>
  <c r="O3103" i="6"/>
  <c r="N3104" i="6"/>
  <c r="O3104" i="6"/>
  <c r="N3105" i="6"/>
  <c r="O3105" i="6"/>
  <c r="N3106" i="6"/>
  <c r="O3106" i="6"/>
  <c r="N3107" i="6"/>
  <c r="O3107" i="6"/>
  <c r="N3108" i="6"/>
  <c r="P3109" i="6"/>
  <c r="U3109" i="6" s="1"/>
  <c r="N3110" i="6"/>
  <c r="P3110" i="6" s="1"/>
  <c r="U3110" i="6" s="1"/>
  <c r="N3111" i="6"/>
  <c r="O3111" i="6"/>
  <c r="N3112" i="6"/>
  <c r="O3112" i="6"/>
  <c r="N3113" i="6"/>
  <c r="O3113" i="6"/>
  <c r="N3114" i="6"/>
  <c r="N3115" i="6"/>
  <c r="P3115" i="6" s="1"/>
  <c r="U3115" i="6" s="1"/>
  <c r="N3116" i="6"/>
  <c r="P3116" i="6" s="1"/>
  <c r="U3116" i="6" s="1"/>
  <c r="N3117" i="6"/>
  <c r="O3117" i="6"/>
  <c r="N3118" i="6"/>
  <c r="O3118" i="6"/>
  <c r="N3119" i="6"/>
  <c r="O3119" i="6"/>
  <c r="N3120" i="6"/>
  <c r="N3121" i="6"/>
  <c r="P3121" i="6" s="1"/>
  <c r="U3121" i="6" s="1"/>
  <c r="N3122" i="6"/>
  <c r="P3122" i="6" s="1"/>
  <c r="U3122" i="6" s="1"/>
  <c r="P3123" i="6"/>
  <c r="U3123" i="6" s="1"/>
  <c r="N3124" i="6"/>
  <c r="P3124" i="6" s="1"/>
  <c r="U3124" i="6" s="1"/>
  <c r="N3125" i="6"/>
  <c r="O3125" i="6"/>
  <c r="N3126" i="6"/>
  <c r="O3126" i="6"/>
  <c r="N3127" i="6"/>
  <c r="O3127" i="6"/>
  <c r="N3128" i="6"/>
  <c r="P3128" i="6" s="1"/>
  <c r="U3128" i="6" s="1"/>
  <c r="N3129" i="6"/>
  <c r="O3129" i="6"/>
  <c r="N3130" i="6"/>
  <c r="O3130" i="6"/>
  <c r="N3131" i="6"/>
  <c r="O3131" i="6"/>
  <c r="P3132" i="6"/>
  <c r="U3132" i="6" s="1"/>
  <c r="N3133" i="6"/>
  <c r="O3133" i="6"/>
  <c r="N3134" i="6"/>
  <c r="O3134" i="6"/>
  <c r="N3135" i="6"/>
  <c r="O3135" i="6"/>
  <c r="N3136" i="6"/>
  <c r="O3136" i="6"/>
  <c r="N3137" i="6"/>
  <c r="O3137" i="6"/>
  <c r="N3138" i="6"/>
  <c r="O3138" i="6"/>
  <c r="N3139" i="6"/>
  <c r="O3139" i="6"/>
  <c r="N3140" i="6"/>
  <c r="O3140" i="6"/>
  <c r="N3141" i="6"/>
  <c r="O3141" i="6"/>
  <c r="N3142" i="6"/>
  <c r="P3142" i="6" s="1"/>
  <c r="U3142" i="6" s="1"/>
  <c r="N3143" i="6"/>
  <c r="P3143" i="6" s="1"/>
  <c r="U3143" i="6" s="1"/>
  <c r="N3144" i="6"/>
  <c r="O3144" i="6"/>
  <c r="N3145" i="6"/>
  <c r="O3145" i="6"/>
  <c r="N3146" i="6"/>
  <c r="O3146" i="6"/>
  <c r="N3147" i="6"/>
  <c r="O3147" i="6"/>
  <c r="N3148" i="6"/>
  <c r="O3148" i="6"/>
  <c r="N3149" i="6"/>
  <c r="P3149" i="6" s="1"/>
  <c r="U3149" i="6" s="1"/>
  <c r="P3150" i="6"/>
  <c r="U3150" i="6" s="1"/>
  <c r="N3151" i="6"/>
  <c r="P3151" i="6" s="1"/>
  <c r="U3151" i="6" s="1"/>
  <c r="N3152" i="6"/>
  <c r="P3152" i="6" s="1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P3160" i="6"/>
  <c r="U3160" i="6" s="1"/>
  <c r="P3161" i="6"/>
  <c r="U3161" i="6" s="1"/>
  <c r="O444" i="14" s="1"/>
  <c r="P3162" i="6"/>
  <c r="U3162" i="6" s="1"/>
  <c r="N3163" i="6"/>
  <c r="P3163" i="6" s="1"/>
  <c r="U3163" i="6" s="1"/>
  <c r="P3164" i="6"/>
  <c r="U3164" i="6" s="1"/>
  <c r="N3165" i="6"/>
  <c r="P3165" i="6" s="1"/>
  <c r="U3165" i="6" s="1"/>
  <c r="P3166" i="6"/>
  <c r="U3166" i="6" s="1"/>
  <c r="N3167" i="6"/>
  <c r="P3167" i="6" s="1"/>
  <c r="U3167" i="6" s="1"/>
  <c r="P3168" i="6"/>
  <c r="U3168" i="6" s="1"/>
  <c r="N3169" i="6"/>
  <c r="P3169" i="6" s="1"/>
  <c r="U3169" i="6" s="1"/>
  <c r="P3170" i="6"/>
  <c r="U3170" i="6" s="1"/>
  <c r="N3171" i="6"/>
  <c r="P3171" i="6" s="1"/>
  <c r="U3171" i="6" s="1"/>
  <c r="P3172" i="6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3" i="6"/>
  <c r="O3183" i="6"/>
  <c r="N3184" i="6"/>
  <c r="P3184" i="6" s="1"/>
  <c r="U3184" i="6" s="1"/>
  <c r="N3185" i="6"/>
  <c r="P3185" i="6" s="1"/>
  <c r="U3185" i="6" s="1"/>
  <c r="V3185" i="6" s="1"/>
  <c r="N3186" i="6"/>
  <c r="P3186" i="6" s="1"/>
  <c r="U3186" i="6" s="1"/>
  <c r="N3187" i="6"/>
  <c r="O3187" i="6"/>
  <c r="N3188" i="6"/>
  <c r="P3188" i="6" s="1"/>
  <c r="U3188" i="6" s="1"/>
  <c r="N3189" i="6"/>
  <c r="O3189" i="6"/>
  <c r="N3190" i="6"/>
  <c r="N3191" i="6"/>
  <c r="O3191" i="6"/>
  <c r="O3192" i="6"/>
  <c r="P3192" i="6" s="1"/>
  <c r="U3192" i="6" s="1"/>
  <c r="N3193" i="6"/>
  <c r="O3193" i="6"/>
  <c r="N3194" i="6"/>
  <c r="P3194" i="6" s="1"/>
  <c r="U3194" i="6" s="1"/>
  <c r="N3195" i="6"/>
  <c r="O3195" i="6"/>
  <c r="N3196" i="6"/>
  <c r="O3196" i="6"/>
  <c r="N3197" i="6"/>
  <c r="O3197" i="6"/>
  <c r="N3198" i="6"/>
  <c r="N3199" i="6"/>
  <c r="O3199" i="6"/>
  <c r="N3200" i="6"/>
  <c r="O3200" i="6"/>
  <c r="N3201" i="6"/>
  <c r="O3201" i="6"/>
  <c r="N3202" i="6"/>
  <c r="O3202" i="6"/>
  <c r="N3203" i="6"/>
  <c r="O3203" i="6"/>
  <c r="N3204" i="6"/>
  <c r="O3204" i="6"/>
  <c r="N3205" i="6"/>
  <c r="O3205" i="6"/>
  <c r="N3206" i="6"/>
  <c r="O3206" i="6"/>
  <c r="N3207" i="6"/>
  <c r="O3207" i="6"/>
  <c r="O3208" i="6"/>
  <c r="P3208" i="6" s="1"/>
  <c r="U3208" i="6" s="1"/>
  <c r="N3209" i="6"/>
  <c r="P3209" i="6" s="1"/>
  <c r="U3209" i="6" s="1"/>
  <c r="N3210" i="6"/>
  <c r="O3210" i="6"/>
  <c r="N3211" i="6"/>
  <c r="N3212" i="6"/>
  <c r="O3212" i="6"/>
  <c r="N3213" i="6"/>
  <c r="O3213" i="6"/>
  <c r="N3214" i="6"/>
  <c r="P3214" i="6" s="1"/>
  <c r="U3214" i="6" s="1"/>
  <c r="V3214" i="6" s="1"/>
  <c r="N3215" i="6"/>
  <c r="O3215" i="6"/>
  <c r="N3216" i="6"/>
  <c r="P3216" i="6" s="1"/>
  <c r="U3216" i="6" s="1"/>
  <c r="N3217" i="6"/>
  <c r="P3217" i="6" s="1"/>
  <c r="U3217" i="6" s="1"/>
  <c r="N3218" i="6"/>
  <c r="P3218" i="6" s="1"/>
  <c r="U3218" i="6" s="1"/>
  <c r="N3219" i="6"/>
  <c r="O3219" i="6"/>
  <c r="N3220" i="6"/>
  <c r="O3220" i="6"/>
  <c r="N3221" i="6"/>
  <c r="P3221" i="6" s="1"/>
  <c r="U3221" i="6" s="1"/>
  <c r="N3222" i="6"/>
  <c r="O3222" i="6"/>
  <c r="N3223" i="6"/>
  <c r="O3223" i="6"/>
  <c r="N3224" i="6"/>
  <c r="O3224" i="6"/>
  <c r="N3225" i="6"/>
  <c r="O3225" i="6"/>
  <c r="N3226" i="6"/>
  <c r="O3226" i="6"/>
  <c r="N3227" i="6"/>
  <c r="P3227" i="6" s="1"/>
  <c r="U3227" i="6" s="1"/>
  <c r="N3228" i="6"/>
  <c r="O3228" i="6"/>
  <c r="N3229" i="6"/>
  <c r="P3229" i="6" s="1"/>
  <c r="U3229" i="6" s="1"/>
  <c r="N3230" i="6"/>
  <c r="O3230" i="6"/>
  <c r="N3231" i="6"/>
  <c r="P3231" i="6" s="1"/>
  <c r="U3231" i="6" s="1"/>
  <c r="N3232" i="6"/>
  <c r="O3232" i="6"/>
  <c r="O3233" i="6"/>
  <c r="P3233" i="6" s="1"/>
  <c r="U3233" i="6" s="1"/>
  <c r="V3233" i="6" s="1"/>
  <c r="N3234" i="6"/>
  <c r="P3234" i="6" s="1"/>
  <c r="U3234" i="6" s="1"/>
  <c r="N3235" i="6"/>
  <c r="O3235" i="6"/>
  <c r="N3236" i="6"/>
  <c r="N3237" i="6"/>
  <c r="O3237" i="6"/>
  <c r="N3238" i="6"/>
  <c r="O3238" i="6"/>
  <c r="N3239" i="6"/>
  <c r="O3239" i="6"/>
  <c r="N3240" i="6"/>
  <c r="N3241" i="6"/>
  <c r="O3241" i="6"/>
  <c r="N3242" i="6"/>
  <c r="O3242" i="6"/>
  <c r="N3243" i="6"/>
  <c r="O3243" i="6"/>
  <c r="O3244" i="6"/>
  <c r="P3244" i="6" s="1"/>
  <c r="U3244" i="6" s="1"/>
  <c r="N3245" i="6"/>
  <c r="O3245" i="6"/>
  <c r="N3246" i="6"/>
  <c r="O3246" i="6"/>
  <c r="N3247" i="6"/>
  <c r="P3247" i="6" s="1"/>
  <c r="U3247" i="6" s="1"/>
  <c r="N3248" i="6"/>
  <c r="N3249" i="6"/>
  <c r="O3249" i="6"/>
  <c r="N3250" i="6"/>
  <c r="O3250" i="6"/>
  <c r="N3251" i="6"/>
  <c r="O3251" i="6"/>
  <c r="N3252" i="6"/>
  <c r="O3252" i="6"/>
  <c r="N3253" i="6"/>
  <c r="O3253" i="6"/>
  <c r="N3254" i="6"/>
  <c r="O3254" i="6"/>
  <c r="O3255" i="6"/>
  <c r="P3255" i="6" s="1"/>
  <c r="U3255" i="6" s="1"/>
  <c r="N3256" i="6"/>
  <c r="P3256" i="6" s="1"/>
  <c r="U3256" i="6" s="1"/>
  <c r="N3257" i="6"/>
  <c r="N3258" i="6"/>
  <c r="O3258" i="6"/>
  <c r="N3259" i="6"/>
  <c r="P3259" i="6" s="1"/>
  <c r="U3259" i="6" s="1"/>
  <c r="N3260" i="6"/>
  <c r="O3260" i="6"/>
  <c r="N3261" i="6"/>
  <c r="P3261" i="6" s="1"/>
  <c r="U3261" i="6" s="1"/>
  <c r="N3262" i="6"/>
  <c r="O3262" i="6"/>
  <c r="N3263" i="6"/>
  <c r="O3263" i="6"/>
  <c r="N3264" i="6"/>
  <c r="O3264" i="6"/>
  <c r="N3265" i="6"/>
  <c r="O3265" i="6"/>
  <c r="N3266" i="6"/>
  <c r="O3266" i="6"/>
  <c r="N3267" i="6"/>
  <c r="O3267" i="6"/>
  <c r="N3268" i="6"/>
  <c r="O3268" i="6"/>
  <c r="N3269" i="6"/>
  <c r="O3269" i="6"/>
  <c r="N3270" i="6"/>
  <c r="O3270" i="6"/>
  <c r="N3271" i="6"/>
  <c r="N3272" i="6"/>
  <c r="O3272" i="6"/>
  <c r="N3273" i="6"/>
  <c r="O3273" i="6"/>
  <c r="N3274" i="6"/>
  <c r="O3274" i="6"/>
  <c r="N3275" i="6"/>
  <c r="O3275" i="6"/>
  <c r="H461" i="14"/>
  <c r="O3276" i="6" s="1"/>
  <c r="P3276" i="6" s="1"/>
  <c r="U3276" i="6" s="1"/>
  <c r="N3277" i="6"/>
  <c r="N3278" i="6"/>
  <c r="N3279" i="6"/>
  <c r="N3280" i="6"/>
  <c r="N3281" i="6"/>
  <c r="N3282" i="6"/>
  <c r="N3283" i="6"/>
  <c r="N3284" i="6"/>
  <c r="N3285" i="6"/>
  <c r="N3286" i="6"/>
  <c r="N3287" i="6"/>
  <c r="P3287" i="6" s="1"/>
  <c r="U3287" i="6" s="1"/>
  <c r="N3288" i="6"/>
  <c r="P3288" i="6" s="1"/>
  <c r="U3288" i="6" s="1"/>
  <c r="N3289" i="6"/>
  <c r="P3289" i="6" s="1"/>
  <c r="U3289" i="6" s="1"/>
  <c r="N3290" i="6"/>
  <c r="P3290" i="6" s="1"/>
  <c r="U3290" i="6" s="1"/>
  <c r="N3291" i="6"/>
  <c r="H463" i="14"/>
  <c r="O3292" i="6" s="1"/>
  <c r="P3292" i="6" s="1"/>
  <c r="U3292" i="6" s="1"/>
  <c r="N3293" i="6"/>
  <c r="N3294" i="6"/>
  <c r="N3295" i="6"/>
  <c r="N3296" i="6"/>
  <c r="N3297" i="6"/>
  <c r="N3298" i="6"/>
  <c r="N3299" i="6"/>
  <c r="N3300" i="6"/>
  <c r="N3301" i="6"/>
  <c r="N3302" i="6"/>
  <c r="N3303" i="6"/>
  <c r="O3303" i="6"/>
  <c r="N3304" i="6"/>
  <c r="O3304" i="6"/>
  <c r="N3305" i="6"/>
  <c r="O3305" i="6"/>
  <c r="N3306" i="6"/>
  <c r="O3306" i="6"/>
  <c r="N3307" i="6"/>
  <c r="O3307" i="6"/>
  <c r="N3308" i="6"/>
  <c r="O3308" i="6"/>
  <c r="N3309" i="6"/>
  <c r="O3309" i="6"/>
  <c r="N3310" i="6"/>
  <c r="O3310" i="6"/>
  <c r="N3311" i="6"/>
  <c r="O3311" i="6"/>
  <c r="N3312" i="6"/>
  <c r="O3312" i="6"/>
  <c r="N3313" i="6"/>
  <c r="O3313" i="6"/>
  <c r="N3314" i="6"/>
  <c r="O3314" i="6"/>
  <c r="N3315" i="6"/>
  <c r="N3316" i="6"/>
  <c r="O3316" i="6"/>
  <c r="N3317" i="6"/>
  <c r="H465" i="14"/>
  <c r="O3319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5" i="6"/>
  <c r="N3336" i="6"/>
  <c r="P3336" i="6" s="1"/>
  <c r="U3336" i="6" s="1"/>
  <c r="N3337" i="6"/>
  <c r="P3337" i="6" s="1"/>
  <c r="U3337" i="6" s="1"/>
  <c r="N3338" i="6"/>
  <c r="P3338" i="6" s="1"/>
  <c r="U3338" i="6" s="1"/>
  <c r="N3339" i="6"/>
  <c r="P3339" i="6" s="1"/>
  <c r="U3339" i="6" s="1"/>
  <c r="N3340" i="6"/>
  <c r="P3340" i="6" s="1"/>
  <c r="N3341" i="6"/>
  <c r="P3341" i="6" s="1"/>
  <c r="U3341" i="6" s="1"/>
  <c r="N3342" i="6"/>
  <c r="P3342" i="6" s="1"/>
  <c r="U3342" i="6" s="1"/>
  <c r="O3343" i="6"/>
  <c r="O3344" i="6"/>
  <c r="O3345" i="6"/>
  <c r="O3347" i="6"/>
  <c r="O3348" i="6"/>
  <c r="O3349" i="6"/>
  <c r="P3350" i="6"/>
  <c r="U3350" i="6" s="1"/>
  <c r="N3351" i="6"/>
  <c r="P3351" i="6" s="1"/>
  <c r="U3351" i="6" s="1"/>
  <c r="N3352" i="6"/>
  <c r="P3352" i="6" s="1"/>
  <c r="U3352" i="6" s="1"/>
  <c r="N3353" i="6"/>
  <c r="P3353" i="6" s="1"/>
  <c r="U3353" i="6" s="1"/>
  <c r="N3354" i="6"/>
  <c r="P3354" i="6" s="1"/>
  <c r="U3354" i="6" s="1"/>
  <c r="N3355" i="6"/>
  <c r="P3355" i="6" s="1"/>
  <c r="U3355" i="6" s="1"/>
  <c r="N3356" i="6"/>
  <c r="P3356" i="6" s="1"/>
  <c r="U3356" i="6" s="1"/>
  <c r="N3357" i="6"/>
  <c r="P3357" i="6" s="1"/>
  <c r="U3357" i="6" s="1"/>
  <c r="P3358" i="6"/>
  <c r="U3358" i="6" s="1"/>
  <c r="N3359" i="6"/>
  <c r="P3359" i="6" s="1"/>
  <c r="U3359" i="6" s="1"/>
  <c r="N3360" i="6"/>
  <c r="P3360" i="6" s="1"/>
  <c r="U3360" i="6" s="1"/>
  <c r="H472" i="14"/>
  <c r="O3362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H473" i="14"/>
  <c r="O3380" i="6" s="1"/>
  <c r="N3380" i="6"/>
  <c r="N3381" i="6"/>
  <c r="N3382" i="6"/>
  <c r="N3383" i="6"/>
  <c r="N3384" i="6"/>
  <c r="N3385" i="6"/>
  <c r="N3386" i="6"/>
  <c r="N3387" i="6"/>
  <c r="N3388" i="6"/>
  <c r="N3389" i="6"/>
  <c r="N3390" i="6"/>
  <c r="O3390" i="6"/>
  <c r="O3391" i="6"/>
  <c r="P3391" i="6" s="1"/>
  <c r="U3391" i="6" s="1"/>
  <c r="N3392" i="6"/>
  <c r="O3392" i="6"/>
  <c r="N3393" i="6"/>
  <c r="O3393" i="6"/>
  <c r="N3394" i="6"/>
  <c r="P3394" i="6" s="1"/>
  <c r="U3394" i="6" s="1"/>
  <c r="N3395" i="6"/>
  <c r="O3395" i="6"/>
  <c r="N3396" i="6"/>
  <c r="P3396" i="6" s="1"/>
  <c r="U3396" i="6" s="1"/>
  <c r="V3396" i="6" s="1"/>
  <c r="N3397" i="6"/>
  <c r="O3397" i="6"/>
  <c r="N3398" i="6"/>
  <c r="P3398" i="6" s="1"/>
  <c r="U3398" i="6" s="1"/>
  <c r="N3399" i="6"/>
  <c r="P3399" i="6" s="1"/>
  <c r="U3399" i="6" s="1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N3412" i="6"/>
  <c r="P3412" i="6" s="1"/>
  <c r="U3412" i="6" s="1"/>
  <c r="N3414" i="6"/>
  <c r="P3414" i="6" s="1"/>
  <c r="U3414" i="6" s="1"/>
  <c r="N3415" i="6"/>
  <c r="H477" i="14"/>
  <c r="O3415" i="6" s="1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27" i="6" s="1"/>
  <c r="P3427" i="6" s="1"/>
  <c r="U3427" i="6" s="1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O3442" i="6"/>
  <c r="N3443" i="6"/>
  <c r="O3443" i="6"/>
  <c r="N3444" i="6"/>
  <c r="O3444" i="6"/>
  <c r="N3445" i="6"/>
  <c r="O3445" i="6"/>
  <c r="N3446" i="6"/>
  <c r="O3446" i="6"/>
  <c r="N3447" i="6"/>
  <c r="O3447" i="6"/>
  <c r="N3448" i="6"/>
  <c r="O3448" i="6"/>
  <c r="N3449" i="6"/>
  <c r="O3449" i="6"/>
  <c r="N3450" i="6"/>
  <c r="O3450" i="6"/>
  <c r="N3451" i="6"/>
  <c r="O3451" i="6"/>
  <c r="N3452" i="6"/>
  <c r="O3452" i="6"/>
  <c r="N3453" i="6"/>
  <c r="O3453" i="6"/>
  <c r="N3454" i="6"/>
  <c r="H480" i="14"/>
  <c r="O3462" i="6" s="1"/>
  <c r="N3455" i="6"/>
  <c r="N3456" i="6"/>
  <c r="N3457" i="6"/>
  <c r="N3458" i="6"/>
  <c r="N3460" i="6"/>
  <c r="N3461" i="6"/>
  <c r="N3462" i="6"/>
  <c r="N3463" i="6"/>
  <c r="N3464" i="6"/>
  <c r="N3465" i="6"/>
  <c r="N3466" i="6"/>
  <c r="N3467" i="6"/>
  <c r="H481" i="14"/>
  <c r="O3467" i="6" s="1"/>
  <c r="N3468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6" i="6" s="1"/>
  <c r="P3486" i="6" s="1"/>
  <c r="U3486" i="6" s="1"/>
  <c r="N3482" i="6"/>
  <c r="N3483" i="6"/>
  <c r="N3484" i="6"/>
  <c r="N3485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N3504" i="6"/>
  <c r="P3504" i="6" s="1"/>
  <c r="U3504" i="6" s="1"/>
  <c r="N3505" i="6"/>
  <c r="O3505" i="6"/>
  <c r="N3506" i="6"/>
  <c r="P3506" i="6" s="1"/>
  <c r="U3506" i="6" s="1"/>
  <c r="V3506" i="6" s="1"/>
  <c r="N3507" i="6"/>
  <c r="N3508" i="6"/>
  <c r="P3508" i="6" s="1"/>
  <c r="U3508" i="6" s="1"/>
  <c r="N3509" i="6"/>
  <c r="O3509" i="6"/>
  <c r="N3510" i="6"/>
  <c r="P3510" i="6" s="1"/>
  <c r="U3510" i="6" s="1"/>
  <c r="N3511" i="6"/>
  <c r="O3511" i="6"/>
  <c r="N3512" i="6"/>
  <c r="N3513" i="6"/>
  <c r="P3514" i="6"/>
  <c r="U3514" i="6" s="1"/>
  <c r="N3515" i="6"/>
  <c r="P3515" i="6" s="1"/>
  <c r="U3515" i="6" s="1"/>
  <c r="N3516" i="6"/>
  <c r="P3516" i="6" s="1"/>
  <c r="U3516" i="6" s="1"/>
  <c r="V3516" i="6" s="1"/>
  <c r="N3517" i="6"/>
  <c r="P3517" i="6" s="1"/>
  <c r="U3517" i="6" s="1"/>
  <c r="P3518" i="6"/>
  <c r="U3518" i="6" s="1"/>
  <c r="P3519" i="6"/>
  <c r="U3519" i="6" s="1"/>
  <c r="P3520" i="6"/>
  <c r="U3520" i="6" s="1"/>
  <c r="N3521" i="6"/>
  <c r="P3521" i="6" s="1"/>
  <c r="U3521" i="6" s="1"/>
  <c r="P3522" i="6"/>
  <c r="U3522" i="6" s="1"/>
  <c r="V3522" i="6" s="1"/>
  <c r="N3523" i="6"/>
  <c r="P3523" i="6" s="1"/>
  <c r="N3524" i="6"/>
  <c r="P3524" i="6" s="1"/>
  <c r="U3524" i="6" s="1"/>
  <c r="N3525" i="6"/>
  <c r="P3525" i="6" s="1"/>
  <c r="U3525" i="6" s="1"/>
  <c r="P3526" i="6"/>
  <c r="U3526" i="6" s="1"/>
  <c r="N3527" i="6"/>
  <c r="P3527" i="6" s="1"/>
  <c r="U3527" i="6" s="1"/>
  <c r="P3528" i="6"/>
  <c r="U3528" i="6" s="1"/>
  <c r="P3529" i="6"/>
  <c r="U3529" i="6" s="1"/>
  <c r="P3530" i="6"/>
  <c r="U3530" i="6" s="1"/>
  <c r="P3531" i="6"/>
  <c r="U3531" i="6" s="1"/>
  <c r="P3532" i="6"/>
  <c r="U3532" i="6" s="1"/>
  <c r="N3533" i="6"/>
  <c r="H495" i="14"/>
  <c r="O3542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H496" i="14"/>
  <c r="O3549" i="6" s="1"/>
  <c r="P3549" i="6" s="1"/>
  <c r="U3549" i="6" s="1"/>
  <c r="N3550" i="6"/>
  <c r="N3551" i="6"/>
  <c r="N3552" i="6"/>
  <c r="N3553" i="6"/>
  <c r="N3554" i="6"/>
  <c r="N3555" i="6"/>
  <c r="N3556" i="6"/>
  <c r="N3557" i="6"/>
  <c r="N3558" i="6"/>
  <c r="N3559" i="6"/>
  <c r="H497" i="14"/>
  <c r="O3562" i="6" s="1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P3574" i="6"/>
  <c r="U3574" i="6" s="1"/>
  <c r="N3575" i="6"/>
  <c r="P3575" i="6" s="1"/>
  <c r="U3575" i="6" s="1"/>
  <c r="V3575" i="6" s="1"/>
  <c r="N3576" i="6"/>
  <c r="P3576" i="6" s="1"/>
  <c r="U3576" i="6" s="1"/>
  <c r="P3577" i="6"/>
  <c r="U3577" i="6" s="1"/>
  <c r="N3578" i="6"/>
  <c r="P3578" i="6" s="1"/>
  <c r="U3578" i="6" s="1"/>
  <c r="N3579" i="6"/>
  <c r="P3579" i="6" s="1"/>
  <c r="U3579" i="6" s="1"/>
  <c r="N3580" i="6"/>
  <c r="O3580" i="6"/>
  <c r="N3581" i="6"/>
  <c r="O3581" i="6"/>
  <c r="N3582" i="6"/>
  <c r="O3582" i="6"/>
  <c r="N3583" i="6"/>
  <c r="O3583" i="6"/>
  <c r="N3584" i="6"/>
  <c r="O3584" i="6"/>
  <c r="N3585" i="6"/>
  <c r="O3585" i="6"/>
  <c r="N3586" i="6"/>
  <c r="O3586" i="6"/>
  <c r="N3587" i="6"/>
  <c r="O3587" i="6"/>
  <c r="N3588" i="6"/>
  <c r="O3588" i="6"/>
  <c r="N3589" i="6"/>
  <c r="O3589" i="6"/>
  <c r="N3590" i="6"/>
  <c r="O3590" i="6"/>
  <c r="N3591" i="6"/>
  <c r="O3591" i="6"/>
  <c r="N3592" i="6"/>
  <c r="O3592" i="6"/>
  <c r="N3593" i="6"/>
  <c r="O3593" i="6"/>
  <c r="N3594" i="6"/>
  <c r="H500" i="14"/>
  <c r="O3596" i="6" s="1"/>
  <c r="N3595" i="6"/>
  <c r="N3596" i="6"/>
  <c r="N3597" i="6"/>
  <c r="N3598" i="6"/>
  <c r="N3599" i="6"/>
  <c r="N3600" i="6"/>
  <c r="N3601" i="6"/>
  <c r="N3602" i="6"/>
  <c r="N3603" i="6"/>
  <c r="P3603" i="6" s="1"/>
  <c r="U3603" i="6" s="1"/>
  <c r="P3604" i="6"/>
  <c r="U3604" i="6" s="1"/>
  <c r="P3605" i="6"/>
  <c r="U3605" i="6" s="1"/>
  <c r="P3606" i="6"/>
  <c r="U3606" i="6" s="1"/>
  <c r="N3607" i="6"/>
  <c r="P3607" i="6" s="1"/>
  <c r="U3607" i="6" s="1"/>
  <c r="N3608" i="6"/>
  <c r="P3608" i="6" s="1"/>
  <c r="N3610" i="6"/>
  <c r="P3610" i="6" s="1"/>
  <c r="U3610" i="6" s="1"/>
  <c r="N3611" i="6"/>
  <c r="P3611" i="6" s="1"/>
  <c r="U3611" i="6" s="1"/>
  <c r="N3612" i="6"/>
  <c r="P3612" i="6" s="1"/>
  <c r="U3612" i="6" s="1"/>
  <c r="N3613" i="6"/>
  <c r="P3613" i="6" s="1"/>
  <c r="U3613" i="6" s="1"/>
  <c r="V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H502" i="14"/>
  <c r="O3621" i="6" s="1"/>
  <c r="N3620" i="6"/>
  <c r="N3621" i="6"/>
  <c r="N3622" i="6"/>
  <c r="N3623" i="6"/>
  <c r="N3625" i="6"/>
  <c r="N3626" i="6"/>
  <c r="N3627" i="6"/>
  <c r="N3628" i="6"/>
  <c r="N3629" i="6"/>
  <c r="H511" i="14"/>
  <c r="O3630" i="6" s="1"/>
  <c r="N3630" i="6"/>
  <c r="N3631" i="6"/>
  <c r="N3632" i="6"/>
  <c r="N3633" i="6"/>
  <c r="N3634" i="6"/>
  <c r="N3635" i="6"/>
  <c r="N3636" i="6"/>
  <c r="N3637" i="6"/>
  <c r="N3638" i="6"/>
  <c r="N3639" i="6"/>
  <c r="N3640" i="6"/>
  <c r="O3640" i="6"/>
  <c r="N3641" i="6"/>
  <c r="N3642" i="6"/>
  <c r="N3643" i="6"/>
  <c r="N3645" i="6"/>
  <c r="N3646" i="6"/>
  <c r="H512" i="14"/>
  <c r="O3647" i="6" s="1"/>
  <c r="N3647" i="6"/>
  <c r="N3649" i="6"/>
  <c r="N3650" i="6"/>
  <c r="N3651" i="6"/>
  <c r="N3652" i="6"/>
  <c r="N3653" i="6"/>
  <c r="N3654" i="6"/>
  <c r="N3655" i="6"/>
  <c r="H513" i="14"/>
  <c r="O3657" i="6" s="1"/>
  <c r="N3656" i="6"/>
  <c r="N3657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U3672" i="6" s="1"/>
  <c r="V3672" i="6" s="1"/>
  <c r="N3673" i="6"/>
  <c r="P3673" i="6" s="1"/>
  <c r="U3673" i="6" s="1"/>
  <c r="P3674" i="6"/>
  <c r="U3674" i="6" s="1"/>
  <c r="N3675" i="6"/>
  <c r="P3675" i="6" s="1"/>
  <c r="U3675" i="6" s="1"/>
  <c r="N3676" i="6"/>
  <c r="P3676" i="6" s="1"/>
  <c r="U3676" i="6" s="1"/>
  <c r="P3677" i="6"/>
  <c r="U3677" i="6" s="1"/>
  <c r="P3678" i="6"/>
  <c r="U3678" i="6" s="1"/>
  <c r="P3679" i="6"/>
  <c r="N3680" i="6"/>
  <c r="H519" i="14"/>
  <c r="O3682" i="6" s="1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692" i="6" s="1"/>
  <c r="N3693" i="6"/>
  <c r="N3695" i="6"/>
  <c r="N3696" i="6"/>
  <c r="N3697" i="6"/>
  <c r="N3698" i="6"/>
  <c r="O3698" i="6"/>
  <c r="N3699" i="6"/>
  <c r="N3700" i="6"/>
  <c r="N3701" i="6"/>
  <c r="N3702" i="6"/>
  <c r="H521" i="14"/>
  <c r="O3703" i="6" s="1"/>
  <c r="P3703" i="6" s="1"/>
  <c r="U3703" i="6" s="1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O3716" i="6" s="1"/>
  <c r="N3717" i="6"/>
  <c r="N3718" i="6"/>
  <c r="N3719" i="6"/>
  <c r="N3720" i="6"/>
  <c r="N3722" i="6"/>
  <c r="O3722" i="6"/>
  <c r="N3723" i="6"/>
  <c r="N3724" i="6"/>
  <c r="N3725" i="6"/>
  <c r="N3726" i="6"/>
  <c r="N3727" i="6"/>
  <c r="N3728" i="6"/>
  <c r="P3728" i="6" s="1"/>
  <c r="U3728" i="6" s="1"/>
  <c r="N3729" i="6"/>
  <c r="P3729" i="6" s="1"/>
  <c r="U3729" i="6" s="1"/>
  <c r="P3730" i="6"/>
  <c r="U3730" i="6" s="1"/>
  <c r="V3730" i="6" s="1"/>
  <c r="N3731" i="6"/>
  <c r="P3731" i="6" s="1"/>
  <c r="U3731" i="6" s="1"/>
  <c r="N3732" i="6"/>
  <c r="P3732" i="6" s="1"/>
  <c r="U3732" i="6" s="1"/>
  <c r="N3733" i="6"/>
  <c r="P3733" i="6" s="1"/>
  <c r="U3733" i="6" s="1"/>
  <c r="N3734" i="6"/>
  <c r="P3734" i="6" s="1"/>
  <c r="U3734" i="6" s="1"/>
  <c r="N3735" i="6"/>
  <c r="P3735" i="6" s="1"/>
  <c r="N3736" i="6"/>
  <c r="P3736" i="6" s="1"/>
  <c r="U3736" i="6" s="1"/>
  <c r="V3736" i="6" s="1"/>
  <c r="N3737" i="6"/>
  <c r="H525" i="14"/>
  <c r="O3741" i="6" s="1"/>
  <c r="N3738" i="6"/>
  <c r="N3740" i="6"/>
  <c r="N3741" i="6"/>
  <c r="N3742" i="6"/>
  <c r="N3743" i="6"/>
  <c r="N3744" i="6"/>
  <c r="N3745" i="6"/>
  <c r="N3746" i="6"/>
  <c r="H526" i="14"/>
  <c r="O3750" i="6" s="1"/>
  <c r="N3747" i="6"/>
  <c r="N3749" i="6"/>
  <c r="N3750" i="6"/>
  <c r="N3751" i="6"/>
  <c r="N3752" i="6"/>
  <c r="N3753" i="6"/>
  <c r="N3754" i="6"/>
  <c r="N3755" i="6"/>
  <c r="N3756" i="6"/>
  <c r="N3757" i="6"/>
  <c r="N3758" i="6"/>
  <c r="H527" i="14"/>
  <c r="O3758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P3773" i="6"/>
  <c r="U3773" i="6" s="1"/>
  <c r="N3774" i="6"/>
  <c r="P3774" i="6" s="1"/>
  <c r="U3774" i="6" s="1"/>
  <c r="N3775" i="6"/>
  <c r="P3775" i="6" s="1"/>
  <c r="U3775" i="6" s="1"/>
  <c r="N3776" i="6"/>
  <c r="P3776" i="6" s="1"/>
  <c r="U3776" i="6" s="1"/>
  <c r="V3776" i="6" s="1"/>
  <c r="N3777" i="6"/>
  <c r="P3777" i="6" s="1"/>
  <c r="U3777" i="6" s="1"/>
  <c r="V3777" i="6" s="1"/>
  <c r="P3778" i="6"/>
  <c r="U3778" i="6" s="1"/>
  <c r="P3779" i="6"/>
  <c r="U3779" i="6" s="1"/>
  <c r="N3780" i="6"/>
  <c r="P3780" i="6" s="1"/>
  <c r="U3780" i="6" s="1"/>
  <c r="N3781" i="6"/>
  <c r="P3781" i="6" s="1"/>
  <c r="U3781" i="6" s="1"/>
  <c r="P3782" i="6"/>
  <c r="U3782" i="6" s="1"/>
  <c r="N3783" i="6"/>
  <c r="P3783" i="6" s="1"/>
  <c r="U3783" i="6" s="1"/>
  <c r="V3783" i="6" s="1"/>
  <c r="N3784" i="6"/>
  <c r="P3784" i="6" s="1"/>
  <c r="U3784" i="6" s="1"/>
  <c r="N3785" i="6"/>
  <c r="P3785" i="6" s="1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V3788" i="6" s="1"/>
  <c r="P3789" i="6"/>
  <c r="U3789" i="6" s="1"/>
  <c r="V3789" i="6" s="1"/>
  <c r="P3790" i="6"/>
  <c r="U3790" i="6" s="1"/>
  <c r="N3791" i="6"/>
  <c r="P3791" i="6" s="1"/>
  <c r="U3791" i="6" s="1"/>
  <c r="N3792" i="6"/>
  <c r="P3792" i="6" s="1"/>
  <c r="U3792" i="6" s="1"/>
  <c r="N3793" i="6"/>
  <c r="P3793" i="6" s="1"/>
  <c r="U3793" i="6" s="1"/>
  <c r="N3794" i="6"/>
  <c r="P3794" i="6" s="1"/>
  <c r="U3794" i="6" s="1"/>
  <c r="V3794" i="6" s="1"/>
  <c r="N3795" i="6"/>
  <c r="P3795" i="6" s="1"/>
  <c r="U3795" i="6" s="1"/>
  <c r="V3795" i="6" s="1"/>
  <c r="N3796" i="6"/>
  <c r="P3796" i="6" s="1"/>
  <c r="U3796" i="6" s="1"/>
  <c r="N3798" i="6"/>
  <c r="P3798" i="6" s="1"/>
  <c r="U3798" i="6" s="1"/>
  <c r="N3799" i="6"/>
  <c r="P3799" i="6" s="1"/>
  <c r="U3799" i="6" s="1"/>
  <c r="N3800" i="6"/>
  <c r="P3800" i="6" s="1"/>
  <c r="U3800" i="6" s="1"/>
  <c r="V3800" i="6" s="1"/>
  <c r="P3801" i="6"/>
  <c r="U3801" i="6" s="1"/>
  <c r="O537" i="14" s="1"/>
  <c r="P3802" i="6"/>
  <c r="U3802" i="6" s="1"/>
  <c r="N3803" i="6"/>
  <c r="H538" i="14"/>
  <c r="O3808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H539" i="14"/>
  <c r="O3821" i="6" s="1"/>
  <c r="N3818" i="6"/>
  <c r="N3819" i="6"/>
  <c r="N3821" i="6"/>
  <c r="N3822" i="6"/>
  <c r="N3823" i="6"/>
  <c r="N3824" i="6"/>
  <c r="N3825" i="6"/>
  <c r="N3826" i="6"/>
  <c r="H540" i="14"/>
  <c r="O3829" i="6" s="1"/>
  <c r="N3828" i="6"/>
  <c r="N3829" i="6"/>
  <c r="N3830" i="6"/>
  <c r="N3831" i="6"/>
  <c r="N3832" i="6"/>
  <c r="N3833" i="6"/>
  <c r="H541" i="14"/>
  <c r="O3838" i="6" s="1"/>
  <c r="P3838" i="6" s="1"/>
  <c r="U3838" i="6" s="1"/>
  <c r="N3834" i="6"/>
  <c r="N3835" i="6"/>
  <c r="N3836" i="6"/>
  <c r="N3837" i="6"/>
  <c r="N3839" i="6"/>
  <c r="N3840" i="6"/>
  <c r="N3841" i="6"/>
  <c r="N3842" i="6"/>
  <c r="H542" i="14"/>
  <c r="O3844" i="6" s="1"/>
  <c r="P3844" i="6" s="1"/>
  <c r="U3844" i="6" s="1"/>
  <c r="V3844" i="6" s="1"/>
  <c r="N3854" i="6"/>
  <c r="O3854" i="6"/>
  <c r="N3855" i="6"/>
  <c r="O3855" i="6"/>
  <c r="N3856" i="6"/>
  <c r="O3856" i="6"/>
  <c r="N3857" i="6"/>
  <c r="O3857" i="6"/>
  <c r="N3858" i="6"/>
  <c r="H544" i="14"/>
  <c r="O3859" i="6" s="1"/>
  <c r="N3859" i="6"/>
  <c r="N3860" i="6"/>
  <c r="N3861" i="6"/>
  <c r="N3862" i="6"/>
  <c r="N3863" i="6"/>
  <c r="N3864" i="6"/>
  <c r="N3865" i="6"/>
  <c r="N3866" i="6"/>
  <c r="N3867" i="6"/>
  <c r="N3868" i="6"/>
  <c r="H545" i="14"/>
  <c r="O3870" i="6" s="1"/>
  <c r="N3869" i="6"/>
  <c r="N3870" i="6"/>
  <c r="N3871" i="6"/>
  <c r="N3872" i="6"/>
  <c r="N3874" i="6"/>
  <c r="O3874" i="6"/>
  <c r="N3875" i="6"/>
  <c r="H546" i="14"/>
  <c r="O3888" i="6" s="1"/>
  <c r="N3876" i="6"/>
  <c r="N3877" i="6"/>
  <c r="N3878" i="6"/>
  <c r="N3879" i="6"/>
  <c r="N3880" i="6"/>
  <c r="N3881" i="6"/>
  <c r="N3883" i="6"/>
  <c r="N3884" i="6"/>
  <c r="N3885" i="6"/>
  <c r="N3886" i="6"/>
  <c r="N3887" i="6"/>
  <c r="N3888" i="6"/>
  <c r="N3889" i="6"/>
  <c r="H547" i="14"/>
  <c r="O3889" i="6" s="1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3" i="6" s="1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P3918" i="6" s="1"/>
  <c r="U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P3930" i="6" s="1"/>
  <c r="U3930" i="6" s="1"/>
  <c r="N3931" i="6"/>
  <c r="P3931" i="6" s="1"/>
  <c r="U3931" i="6" s="1"/>
  <c r="N3932" i="6"/>
  <c r="P3932" i="6" s="1"/>
  <c r="U3932" i="6" s="1"/>
  <c r="N3933" i="6"/>
  <c r="O3933" i="6"/>
  <c r="P3934" i="6"/>
  <c r="U3934" i="6" s="1"/>
  <c r="V3934" i="6" s="1"/>
  <c r="N3935" i="6"/>
  <c r="P3935" i="6" s="1"/>
  <c r="U3935" i="6" s="1"/>
  <c r="N3936" i="6"/>
  <c r="P3936" i="6" s="1"/>
  <c r="U3936" i="6" s="1"/>
  <c r="N3937" i="6"/>
  <c r="P3937" i="6" s="1"/>
  <c r="U3937" i="6" s="1"/>
  <c r="N3938" i="6"/>
  <c r="P3938" i="6" s="1"/>
  <c r="U3938" i="6" s="1"/>
  <c r="N3939" i="6"/>
  <c r="O3939" i="6"/>
  <c r="N3940" i="6"/>
  <c r="P3940" i="6" s="1"/>
  <c r="U3940" i="6" s="1"/>
  <c r="N3941" i="6"/>
  <c r="P3941" i="6" s="1"/>
  <c r="U3941" i="6" s="1"/>
  <c r="N3942" i="6"/>
  <c r="P3942" i="6" s="1"/>
  <c r="U3942" i="6" s="1"/>
  <c r="N3943" i="6"/>
  <c r="P3943" i="6" s="1"/>
  <c r="P3944" i="6"/>
  <c r="U3944" i="6" s="1"/>
  <c r="V3944" i="6" s="1"/>
  <c r="P3945" i="6"/>
  <c r="U3945" i="6" s="1"/>
  <c r="O552" i="14" s="1"/>
  <c r="N3946" i="6"/>
  <c r="O3946" i="6"/>
  <c r="N3947" i="6"/>
  <c r="O3947" i="6"/>
  <c r="N3948" i="6"/>
  <c r="N3949" i="6"/>
  <c r="P3949" i="6" s="1"/>
  <c r="U3949" i="6" s="1"/>
  <c r="N3950" i="6"/>
  <c r="O3950" i="6"/>
  <c r="N3952" i="6"/>
  <c r="N3953" i="6"/>
  <c r="O3953" i="6"/>
  <c r="O3957" i="6"/>
  <c r="O3958" i="6"/>
  <c r="P3962" i="6"/>
  <c r="U3962" i="6" s="1"/>
  <c r="V3962" i="6" s="1"/>
  <c r="N3963" i="6"/>
  <c r="P3963" i="6" s="1"/>
  <c r="U3963" i="6" s="1"/>
  <c r="V3963" i="6" s="1"/>
  <c r="P3964" i="6"/>
  <c r="U3964" i="6" s="1"/>
  <c r="N3965" i="6"/>
  <c r="P3965" i="6" s="1"/>
  <c r="U3965" i="6" s="1"/>
  <c r="N3966" i="6"/>
  <c r="P3966" i="6" s="1"/>
  <c r="U3966" i="6" s="1"/>
  <c r="N3967" i="6"/>
  <c r="P3967" i="6" s="1"/>
  <c r="U3967" i="6" s="1"/>
  <c r="P3968" i="6"/>
  <c r="U3968" i="6" s="1"/>
  <c r="V3968" i="6" s="1"/>
  <c r="N3969" i="6"/>
  <c r="H559" i="14"/>
  <c r="O3977" i="6" s="1"/>
  <c r="N3970" i="6"/>
  <c r="N3971" i="6"/>
  <c r="N3972" i="6"/>
  <c r="N3973" i="6"/>
  <c r="N3974" i="6"/>
  <c r="N3975" i="6"/>
  <c r="N3977" i="6"/>
  <c r="N3978" i="6"/>
  <c r="N3979" i="6"/>
  <c r="N3980" i="6"/>
  <c r="N3981" i="6"/>
  <c r="N3982" i="6"/>
  <c r="H560" i="14"/>
  <c r="O3982" i="6" s="1"/>
  <c r="N3984" i="6"/>
  <c r="N3985" i="6"/>
  <c r="N3986" i="6"/>
  <c r="N3987" i="6"/>
  <c r="N3988" i="6"/>
  <c r="N3989" i="6"/>
  <c r="H561" i="14"/>
  <c r="O3990" i="6" s="1"/>
  <c r="N3990" i="6"/>
  <c r="N3991" i="6"/>
  <c r="N3992" i="6"/>
  <c r="N3994" i="6"/>
  <c r="N3995" i="6"/>
  <c r="N3996" i="6"/>
  <c r="N3997" i="6"/>
  <c r="N3998" i="6"/>
  <c r="N3999" i="6"/>
  <c r="N4000" i="6"/>
  <c r="N4001" i="6"/>
  <c r="H562" i="14"/>
  <c r="O4001" i="6" s="1"/>
  <c r="N4002" i="6"/>
  <c r="N4003" i="6"/>
  <c r="N4004" i="6"/>
  <c r="N4005" i="6"/>
  <c r="N4006" i="6"/>
  <c r="N4007" i="6"/>
  <c r="N4008" i="6"/>
  <c r="N4010" i="6"/>
  <c r="N4011" i="6"/>
  <c r="O4011" i="6"/>
  <c r="N4012" i="6"/>
  <c r="P4012" i="6" s="1"/>
  <c r="U4012" i="6" s="1"/>
  <c r="N4013" i="6"/>
  <c r="O4013" i="6"/>
  <c r="N4014" i="6"/>
  <c r="O4014" i="6"/>
  <c r="N4015" i="6"/>
  <c r="O4015" i="6"/>
  <c r="P4016" i="6"/>
  <c r="U4016" i="6" s="1"/>
  <c r="N4017" i="6"/>
  <c r="O4017" i="6"/>
  <c r="N4018" i="6"/>
  <c r="P4018" i="6" s="1"/>
  <c r="U4018" i="6" s="1"/>
  <c r="V4018" i="6" s="1"/>
  <c r="O4019" i="6"/>
  <c r="P4019" i="6" s="1"/>
  <c r="U4019" i="6" s="1"/>
  <c r="N4020" i="6"/>
  <c r="N4021" i="6"/>
  <c r="P4021" i="6" s="1"/>
  <c r="U4021" i="6" s="1"/>
  <c r="N4022" i="6"/>
  <c r="P4022" i="6" s="1"/>
  <c r="U4022" i="6" s="1"/>
  <c r="V4022" i="6" s="1"/>
  <c r="N4023" i="6"/>
  <c r="P4023" i="6" s="1"/>
  <c r="U4023" i="6" s="1"/>
  <c r="V4023" i="6" s="1"/>
  <c r="N4024" i="6"/>
  <c r="P4024" i="6" s="1"/>
  <c r="U4024" i="6" s="1"/>
  <c r="V4024" i="6" s="1"/>
  <c r="N4025" i="6"/>
  <c r="O4025" i="6"/>
  <c r="N4026" i="6"/>
  <c r="P4026" i="6" s="1"/>
  <c r="U4026" i="6" s="1"/>
  <c r="N4027" i="6"/>
  <c r="P4027" i="6" s="1"/>
  <c r="U4027" i="6" s="1"/>
  <c r="N4028" i="6"/>
  <c r="N4029" i="6"/>
  <c r="P4029" i="6" s="1"/>
  <c r="U4029" i="6" s="1"/>
  <c r="V4029" i="6" s="1"/>
  <c r="N4030" i="6"/>
  <c r="N4031" i="6"/>
  <c r="P4031" i="6" s="1"/>
  <c r="U4031" i="6" s="1"/>
  <c r="N4032" i="6"/>
  <c r="P4032" i="6" s="1"/>
  <c r="U4032" i="6" s="1"/>
  <c r="N4033" i="6"/>
  <c r="P4033" i="6" s="1"/>
  <c r="U4033" i="6" s="1"/>
  <c r="V4033" i="6" s="1"/>
  <c r="N4034" i="6"/>
  <c r="P4034" i="6" s="1"/>
  <c r="U4034" i="6" s="1"/>
  <c r="V4034" i="6" s="1"/>
  <c r="N4035" i="6"/>
  <c r="O4035" i="6"/>
  <c r="N4036" i="6"/>
  <c r="P4036" i="6" s="1"/>
  <c r="U4036" i="6" s="1"/>
  <c r="N4037" i="6"/>
  <c r="P4037" i="6" s="1"/>
  <c r="U4037" i="6" s="1"/>
  <c r="N4038" i="6"/>
  <c r="O4039" i="6"/>
  <c r="O4040" i="6"/>
  <c r="O4042" i="6"/>
  <c r="O4043" i="6"/>
  <c r="O4044" i="6"/>
  <c r="O4045" i="6"/>
  <c r="N4046" i="6"/>
  <c r="P4046" i="6" s="1"/>
  <c r="P4047" i="6"/>
  <c r="U4047" i="6" s="1"/>
  <c r="P4048" i="6"/>
  <c r="U4048" i="6" s="1"/>
  <c r="N4049" i="6"/>
  <c r="P4049" i="6" s="1"/>
  <c r="U4049" i="6" s="1"/>
  <c r="N4050" i="6"/>
  <c r="P4050" i="6" s="1"/>
  <c r="N4051" i="6"/>
  <c r="P4051" i="6" s="1"/>
  <c r="U4051" i="6" s="1"/>
  <c r="N4052" i="6"/>
  <c r="P4052" i="6" s="1"/>
  <c r="U4052" i="6" s="1"/>
  <c r="V4052" i="6" s="1"/>
  <c r="N4053" i="6"/>
  <c r="P4053" i="6" s="1"/>
  <c r="U4053" i="6" s="1"/>
  <c r="N4054" i="6"/>
  <c r="O4054" i="6"/>
  <c r="N4055" i="6"/>
  <c r="O4055" i="6"/>
  <c r="N4056" i="6"/>
  <c r="O4056" i="6"/>
  <c r="N4057" i="6"/>
  <c r="O4057" i="6"/>
  <c r="N4058" i="6"/>
  <c r="O4058" i="6"/>
  <c r="N4059" i="6"/>
  <c r="O4059" i="6"/>
  <c r="N4060" i="6"/>
  <c r="O4060" i="6"/>
  <c r="N4061" i="6"/>
  <c r="O4061" i="6"/>
  <c r="N4062" i="6"/>
  <c r="H570" i="14"/>
  <c r="O4064" i="6" s="1"/>
  <c r="P4064" i="6" s="1"/>
  <c r="U4064" i="6" s="1"/>
  <c r="N4063" i="6"/>
  <c r="N4065" i="6"/>
  <c r="N4066" i="6"/>
  <c r="N4067" i="6"/>
  <c r="N4068" i="6"/>
  <c r="N4069" i="6"/>
  <c r="N4070" i="6"/>
  <c r="N4071" i="6"/>
  <c r="N4072" i="6"/>
  <c r="N4073" i="6"/>
  <c r="N4074" i="6"/>
  <c r="H571" i="14"/>
  <c r="O4076" i="6" s="1"/>
  <c r="N4076" i="6"/>
  <c r="N4077" i="6"/>
  <c r="N4078" i="6"/>
  <c r="N4079" i="6"/>
  <c r="N4080" i="6"/>
  <c r="H572" i="14"/>
  <c r="O4082" i="6" s="1"/>
  <c r="N4082" i="6"/>
  <c r="N4083" i="6"/>
  <c r="N4084" i="6"/>
  <c r="N4085" i="6"/>
  <c r="N4086" i="6"/>
  <c r="N4087" i="6"/>
  <c r="N4088" i="6"/>
  <c r="N4089" i="6"/>
  <c r="N4090" i="6"/>
  <c r="N4091" i="6"/>
  <c r="P4091" i="6" s="1"/>
  <c r="N4092" i="6"/>
  <c r="P4092" i="6" s="1"/>
  <c r="U4092" i="6" s="1"/>
  <c r="V4092" i="6" s="1"/>
  <c r="N4093" i="6"/>
  <c r="P4093" i="6" s="1"/>
  <c r="U4093" i="6" s="1"/>
  <c r="P4094" i="6"/>
  <c r="U4094" i="6" s="1"/>
  <c r="P4095" i="6"/>
  <c r="U4095" i="6" s="1"/>
  <c r="N4096" i="6"/>
  <c r="P4096" i="6" s="1"/>
  <c r="P4097" i="6"/>
  <c r="U4097" i="6" s="1"/>
  <c r="N4098" i="6"/>
  <c r="P4098" i="6" s="1"/>
  <c r="P4099" i="6"/>
  <c r="U4099" i="6" s="1"/>
  <c r="N4100" i="6"/>
  <c r="P4100" i="6" s="1"/>
  <c r="U4100" i="6" s="1"/>
  <c r="N4101" i="6"/>
  <c r="P4101" i="6" s="1"/>
  <c r="U4101" i="6" s="1"/>
  <c r="P4102" i="6"/>
  <c r="U4102" i="6" s="1"/>
  <c r="V4102" i="6" s="1"/>
  <c r="P4103" i="6"/>
  <c r="U4103" i="6" s="1"/>
  <c r="V4103" i="6" s="1"/>
  <c r="P4104" i="6"/>
  <c r="U4104" i="6" s="1"/>
  <c r="V4104" i="6" s="1"/>
  <c r="P4105" i="6"/>
  <c r="U4105" i="6" s="1"/>
  <c r="N4106" i="6"/>
  <c r="P4106" i="6" s="1"/>
  <c r="U4106" i="6" s="1"/>
  <c r="P4107" i="6"/>
  <c r="U4107" i="6" s="1"/>
  <c r="N4108" i="6"/>
  <c r="P4108" i="6" s="1"/>
  <c r="U4108" i="6" s="1"/>
  <c r="N4109" i="6"/>
  <c r="P4109" i="6" s="1"/>
  <c r="U4109" i="6" s="1"/>
  <c r="N4110" i="6"/>
  <c r="P4110" i="6" s="1"/>
  <c r="U4110" i="6" s="1"/>
  <c r="V4110" i="6" s="1"/>
  <c r="N4111" i="6"/>
  <c r="P4111" i="6" s="1"/>
  <c r="U4111" i="6" s="1"/>
  <c r="N4112" i="6"/>
  <c r="H584" i="14"/>
  <c r="O4114" i="6" s="1"/>
  <c r="N4113" i="6"/>
  <c r="N4114" i="6"/>
  <c r="N4115" i="6"/>
  <c r="N4116" i="6"/>
  <c r="N4117" i="6"/>
  <c r="N4118" i="6"/>
  <c r="N4119" i="6"/>
  <c r="N4120" i="6"/>
  <c r="N4121" i="6"/>
  <c r="N4122" i="6"/>
  <c r="N4123" i="6"/>
  <c r="N4124" i="6"/>
  <c r="H585" i="14"/>
  <c r="O4139" i="6" s="1"/>
  <c r="N4126" i="6"/>
  <c r="N4127" i="6"/>
  <c r="N4128" i="6"/>
  <c r="N4129" i="6"/>
  <c r="N4130" i="6"/>
  <c r="N4131" i="6"/>
  <c r="N4132" i="6"/>
  <c r="N4133" i="6"/>
  <c r="N4134" i="6"/>
  <c r="N4135" i="6"/>
  <c r="N4136" i="6"/>
  <c r="O4136" i="6"/>
  <c r="N4137" i="6"/>
  <c r="N4138" i="6"/>
  <c r="N4139" i="6"/>
  <c r="H586" i="14"/>
  <c r="N4141" i="6"/>
  <c r="N4142" i="6"/>
  <c r="N4143" i="6"/>
  <c r="N4144" i="6"/>
  <c r="N4145" i="6"/>
  <c r="N4146" i="6"/>
  <c r="N4147" i="6"/>
  <c r="N4148" i="6"/>
  <c r="N4149" i="6"/>
  <c r="N4150" i="6"/>
  <c r="N4151" i="6"/>
  <c r="O4151" i="6"/>
  <c r="N4152" i="6"/>
  <c r="N4153" i="6"/>
  <c r="H587" i="14"/>
  <c r="O4156" i="6" s="1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H588" i="14"/>
  <c r="O4169" i="6" s="1"/>
  <c r="P4169" i="6" s="1"/>
  <c r="U4169" i="6" s="1"/>
  <c r="N4179" i="6"/>
  <c r="H589" i="14"/>
  <c r="O4186" i="6" s="1"/>
  <c r="N4180" i="6"/>
  <c r="N4181" i="6"/>
  <c r="N4182" i="6"/>
  <c r="N4183" i="6"/>
  <c r="N4185" i="6"/>
  <c r="N4186" i="6"/>
  <c r="N4187" i="6"/>
  <c r="N4188" i="6"/>
  <c r="N4189" i="6"/>
  <c r="N4190" i="6"/>
  <c r="N4191" i="6"/>
  <c r="H590" i="14"/>
  <c r="N4192" i="6"/>
  <c r="N4193" i="6"/>
  <c r="N4194" i="6"/>
  <c r="N4195" i="6"/>
  <c r="N4196" i="6"/>
  <c r="O4196" i="6"/>
  <c r="N4197" i="6"/>
  <c r="N4198" i="6"/>
  <c r="N4199" i="6"/>
  <c r="N4200" i="6"/>
  <c r="O4200" i="6"/>
  <c r="N4201" i="6"/>
  <c r="O4201" i="6"/>
  <c r="N4202" i="6"/>
  <c r="O4202" i="6"/>
  <c r="N4203" i="6"/>
  <c r="O4203" i="6"/>
  <c r="N4204" i="6"/>
  <c r="O4204" i="6"/>
  <c r="N4205" i="6"/>
  <c r="O4205" i="6"/>
  <c r="N4206" i="6"/>
  <c r="O4206" i="6"/>
  <c r="N4207" i="6"/>
  <c r="O4207" i="6"/>
  <c r="N4208" i="6"/>
  <c r="O4208" i="6"/>
  <c r="N4209" i="6"/>
  <c r="O4209" i="6"/>
  <c r="N4210" i="6"/>
  <c r="O4210" i="6"/>
  <c r="N4211" i="6"/>
  <c r="P4211" i="6" s="1"/>
  <c r="P4212" i="6"/>
  <c r="U4212" i="6" s="1"/>
  <c r="N4213" i="6"/>
  <c r="P4213" i="6" s="1"/>
  <c r="U4213" i="6" s="1"/>
  <c r="P4214" i="6"/>
  <c r="U4214" i="6" s="1"/>
  <c r="N4215" i="6"/>
  <c r="N4216" i="6"/>
  <c r="P4216" i="6" s="1"/>
  <c r="N4217" i="6"/>
  <c r="P4217" i="6" s="1"/>
  <c r="U4217" i="6" s="1"/>
  <c r="N4218" i="6"/>
  <c r="P4218" i="6" s="1"/>
  <c r="U4218" i="6" s="1"/>
  <c r="P4219" i="6"/>
  <c r="U4219" i="6" s="1"/>
  <c r="N4220" i="6"/>
  <c r="P4220" i="6" s="1"/>
  <c r="U4220" i="6" s="1"/>
  <c r="N4221" i="6"/>
  <c r="H595" i="14"/>
  <c r="O4222" i="6" s="1"/>
  <c r="P4222" i="6" s="1"/>
  <c r="U4222" i="6" s="1"/>
  <c r="N4223" i="6"/>
  <c r="N4224" i="6"/>
  <c r="N4225" i="6"/>
  <c r="N4226" i="6"/>
  <c r="N4227" i="6"/>
  <c r="N4228" i="6"/>
  <c r="N4229" i="6"/>
  <c r="N4230" i="6"/>
  <c r="N4231" i="6"/>
  <c r="N4232" i="6"/>
  <c r="N4233" i="6"/>
  <c r="O4233" i="6"/>
  <c r="N4234" i="6"/>
  <c r="H596" i="14"/>
  <c r="O4235" i="6" s="1"/>
  <c r="N4235" i="6"/>
  <c r="N4236" i="6"/>
  <c r="N4237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H597" i="14"/>
  <c r="O4258" i="6" s="1"/>
  <c r="N4251" i="6"/>
  <c r="N4252" i="6"/>
  <c r="N4253" i="6"/>
  <c r="N4254" i="6"/>
  <c r="N4256" i="6"/>
  <c r="N4257" i="6"/>
  <c r="N4258" i="6"/>
  <c r="N4259" i="6"/>
  <c r="N4260" i="6"/>
  <c r="N4261" i="6"/>
  <c r="N4262" i="6"/>
  <c r="H598" i="14"/>
  <c r="O4268" i="6" s="1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O4276" i="6"/>
  <c r="N4277" i="6"/>
  <c r="O4277" i="6"/>
  <c r="N4278" i="6"/>
  <c r="O4278" i="6"/>
  <c r="N4279" i="6"/>
  <c r="O4279" i="6"/>
  <c r="N4280" i="6"/>
  <c r="O4280" i="6"/>
  <c r="N4281" i="6"/>
  <c r="O4281" i="6"/>
  <c r="N4282" i="6"/>
  <c r="O4282" i="6"/>
  <c r="N4283" i="6"/>
  <c r="O4283" i="6"/>
  <c r="N4284" i="6"/>
  <c r="O4284" i="6"/>
  <c r="N4285" i="6"/>
  <c r="O4285" i="6"/>
  <c r="N4286" i="6"/>
  <c r="O4286" i="6"/>
  <c r="N4287" i="6"/>
  <c r="O4287" i="6"/>
  <c r="N4288" i="6"/>
  <c r="O4288" i="6"/>
  <c r="N4289" i="6"/>
  <c r="O4289" i="6"/>
  <c r="N4290" i="6"/>
  <c r="O4290" i="6"/>
  <c r="N4291" i="6"/>
  <c r="O4291" i="6"/>
  <c r="N4292" i="6"/>
  <c r="O4292" i="6"/>
  <c r="N4293" i="6"/>
  <c r="O4293" i="6"/>
  <c r="N4294" i="6"/>
  <c r="O4294" i="6"/>
  <c r="N4295" i="6"/>
  <c r="O4295" i="6"/>
  <c r="N4296" i="6"/>
  <c r="O4296" i="6"/>
  <c r="N4297" i="6"/>
  <c r="O4297" i="6"/>
  <c r="N4298" i="6"/>
  <c r="N4299" i="6"/>
  <c r="O4299" i="6"/>
  <c r="N4300" i="6"/>
  <c r="O4300" i="6"/>
  <c r="N4301" i="6"/>
  <c r="O4301" i="6"/>
  <c r="N4302" i="6"/>
  <c r="N4303" i="6"/>
  <c r="O4303" i="6"/>
  <c r="N4304" i="6"/>
  <c r="O4304" i="6"/>
  <c r="N4305" i="6"/>
  <c r="O4305" i="6"/>
  <c r="N4306" i="6"/>
  <c r="O4306" i="6"/>
  <c r="N4307" i="6"/>
  <c r="O4307" i="6"/>
  <c r="N4308" i="6"/>
  <c r="O4308" i="6"/>
  <c r="N4309" i="6"/>
  <c r="O4309" i="6"/>
  <c r="N4311" i="6"/>
  <c r="O4311" i="6"/>
  <c r="H602" i="14"/>
  <c r="O4320" i="6" s="1"/>
  <c r="N4313" i="6"/>
  <c r="N4314" i="6"/>
  <c r="N4315" i="6"/>
  <c r="N4316" i="6"/>
  <c r="N4317" i="6"/>
  <c r="O4317" i="6"/>
  <c r="N4318" i="6"/>
  <c r="N4319" i="6"/>
  <c r="N4320" i="6"/>
  <c r="N4321" i="6"/>
  <c r="N4322" i="6"/>
  <c r="O4323" i="6"/>
  <c r="N4324" i="6"/>
  <c r="O4324" i="6"/>
  <c r="N4325" i="6"/>
  <c r="P4325" i="6" s="1"/>
  <c r="U4325" i="6" s="1"/>
  <c r="V4325" i="6" s="1"/>
  <c r="O4326" i="6"/>
  <c r="P4326" i="6" s="1"/>
  <c r="U4326" i="6" s="1"/>
  <c r="N4327" i="6"/>
  <c r="P4327" i="6" s="1"/>
  <c r="U4327" i="6" s="1"/>
  <c r="N4328" i="6"/>
  <c r="P4328" i="6" s="1"/>
  <c r="U4328" i="6" s="1"/>
  <c r="N4329" i="6"/>
  <c r="O4329" i="6"/>
  <c r="N4330" i="6"/>
  <c r="O4330" i="6"/>
  <c r="N4331" i="6"/>
  <c r="O4331" i="6"/>
  <c r="H604" i="14"/>
  <c r="O4334" i="6" s="1"/>
  <c r="N4333" i="6"/>
  <c r="N4334" i="6"/>
  <c r="N4335" i="6"/>
  <c r="N4336" i="6"/>
  <c r="N4337" i="6"/>
  <c r="N4338" i="6"/>
  <c r="N4339" i="6"/>
  <c r="N4340" i="6"/>
  <c r="N4341" i="6"/>
  <c r="N4342" i="6"/>
  <c r="N4343" i="6"/>
  <c r="H605" i="14"/>
  <c r="O4345" i="6" s="1"/>
  <c r="N4345" i="6"/>
  <c r="N4346" i="6"/>
  <c r="N4347" i="6"/>
  <c r="N4348" i="6"/>
  <c r="N4349" i="6"/>
  <c r="N4350" i="6"/>
  <c r="N4351" i="6"/>
  <c r="N4352" i="6"/>
  <c r="N4353" i="6"/>
  <c r="N4354" i="6"/>
  <c r="N4355" i="6"/>
  <c r="N4357" i="6"/>
  <c r="O4357" i="6"/>
  <c r="N4358" i="6"/>
  <c r="O4358" i="6"/>
  <c r="N4359" i="6"/>
  <c r="O4359" i="6"/>
  <c r="N4360" i="6"/>
  <c r="N4361" i="6"/>
  <c r="O4361" i="6"/>
  <c r="N4362" i="6"/>
  <c r="N4363" i="6"/>
  <c r="O4363" i="6"/>
  <c r="N4364" i="6"/>
  <c r="O4364" i="6"/>
  <c r="N4365" i="6"/>
  <c r="O4365" i="6"/>
  <c r="N4366" i="6"/>
  <c r="P4366" i="6" s="1"/>
  <c r="U4366" i="6" s="1"/>
  <c r="P4367" i="6"/>
  <c r="U4367" i="6" s="1"/>
  <c r="V4367" i="6" s="1"/>
  <c r="N4368" i="6"/>
  <c r="P4368" i="6" s="1"/>
  <c r="U4368" i="6" s="1"/>
  <c r="V4368" i="6" s="1"/>
  <c r="P4369" i="6"/>
  <c r="U4369" i="6" s="1"/>
  <c r="N4370" i="6"/>
  <c r="P4370" i="6" s="1"/>
  <c r="U4370" i="6" s="1"/>
  <c r="P4371" i="6"/>
  <c r="U4371" i="6" s="1"/>
  <c r="N4372" i="6"/>
  <c r="P4372" i="6" s="1"/>
  <c r="U4372" i="6" s="1"/>
  <c r="P4373" i="6"/>
  <c r="U4373" i="6" s="1"/>
  <c r="V4373" i="6" s="1"/>
  <c r="N4374" i="6"/>
  <c r="P4374" i="6" s="1"/>
  <c r="U4374" i="6" s="1"/>
  <c r="P4375" i="6"/>
  <c r="U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O4385" i="6"/>
  <c r="N4386" i="6"/>
  <c r="O4386" i="6"/>
  <c r="N4387" i="6"/>
  <c r="O4387" i="6"/>
  <c r="N4388" i="6"/>
  <c r="O4388" i="6"/>
  <c r="N4389" i="6"/>
  <c r="O4389" i="6"/>
  <c r="N4390" i="6"/>
  <c r="O4390" i="6"/>
  <c r="N4391" i="6"/>
  <c r="O4391" i="6"/>
  <c r="N4392" i="6"/>
  <c r="O4392" i="6"/>
  <c r="N4393" i="6"/>
  <c r="O4393" i="6"/>
  <c r="N4394" i="6"/>
  <c r="O4394" i="6"/>
  <c r="N4395" i="6"/>
  <c r="H614" i="14"/>
  <c r="O4395" i="6" s="1"/>
  <c r="N4396" i="6"/>
  <c r="N4398" i="6"/>
  <c r="N4399" i="6"/>
  <c r="N4400" i="6"/>
  <c r="N4401" i="6"/>
  <c r="N4402" i="6"/>
  <c r="N4403" i="6"/>
  <c r="N4404" i="6"/>
  <c r="H615" i="14"/>
  <c r="O4409" i="6" s="1"/>
  <c r="N4406" i="6"/>
  <c r="N4407" i="6"/>
  <c r="N4408" i="6"/>
  <c r="N4409" i="6"/>
  <c r="N4410" i="6"/>
  <c r="N4411" i="6"/>
  <c r="N4412" i="6"/>
  <c r="N4413" i="6"/>
  <c r="H616" i="14"/>
  <c r="O4417" i="6" s="1"/>
  <c r="N4415" i="6"/>
  <c r="N4416" i="6"/>
  <c r="N4417" i="6"/>
  <c r="N4418" i="6"/>
  <c r="N4419" i="6"/>
  <c r="N4420" i="6"/>
  <c r="N4421" i="6"/>
  <c r="N4422" i="6"/>
  <c r="H617" i="14"/>
  <c r="O4422" i="6" s="1"/>
  <c r="N4423" i="6"/>
  <c r="N4425" i="6"/>
  <c r="N4426" i="6"/>
  <c r="N4427" i="6"/>
  <c r="N4428" i="6"/>
  <c r="P4429" i="6"/>
  <c r="U4429" i="6" s="1"/>
  <c r="N4430" i="6"/>
  <c r="P4430" i="6" s="1"/>
  <c r="U4430" i="6" s="1"/>
  <c r="P4431" i="6"/>
  <c r="U4431" i="6" s="1"/>
  <c r="N4432" i="6"/>
  <c r="H620" i="14"/>
  <c r="O4436" i="6" s="1"/>
  <c r="N4433" i="6"/>
  <c r="N4435" i="6"/>
  <c r="N4436" i="6"/>
  <c r="N4437" i="6"/>
  <c r="N4438" i="6"/>
  <c r="O4438" i="6"/>
  <c r="N4439" i="6"/>
  <c r="N4440" i="6"/>
  <c r="N4441" i="6"/>
  <c r="H621" i="14"/>
  <c r="O4445" i="6" s="1"/>
  <c r="N4442" i="6"/>
  <c r="N4444" i="6"/>
  <c r="N4445" i="6"/>
  <c r="N4446" i="6"/>
  <c r="N4447" i="6"/>
  <c r="N4448" i="6"/>
  <c r="H622" i="14"/>
  <c r="O4451" i="6" s="1"/>
  <c r="N4450" i="6"/>
  <c r="N4451" i="6"/>
  <c r="N4452" i="6"/>
  <c r="N4453" i="6"/>
  <c r="H623" i="14"/>
  <c r="O4454" i="6" s="1"/>
  <c r="P4454" i="6" s="1"/>
  <c r="U4454" i="6" s="1"/>
  <c r="N4455" i="6"/>
  <c r="N4456" i="6"/>
  <c r="N4457" i="6"/>
  <c r="N4458" i="6"/>
  <c r="N4459" i="6"/>
  <c r="N4460" i="6"/>
  <c r="N4461" i="6"/>
  <c r="N4462" i="6"/>
  <c r="H624" i="14"/>
  <c r="O4466" i="6" s="1"/>
  <c r="N4463" i="6"/>
  <c r="N4465" i="6"/>
  <c r="N4466" i="6"/>
  <c r="N4467" i="6"/>
  <c r="N4468" i="6"/>
  <c r="O4468" i="6"/>
  <c r="N4469" i="6"/>
  <c r="N4470" i="6"/>
  <c r="N4471" i="6"/>
  <c r="H625" i="14"/>
  <c r="O4475" i="6" s="1"/>
  <c r="N4472" i="6"/>
  <c r="N4474" i="6"/>
  <c r="N4475" i="6"/>
  <c r="N4476" i="6"/>
  <c r="N4477" i="6"/>
  <c r="N4478" i="6"/>
  <c r="N4479" i="6"/>
  <c r="N4480" i="6"/>
  <c r="N4481" i="6"/>
  <c r="N4482" i="6"/>
  <c r="H626" i="14"/>
  <c r="O4484" i="6" s="1"/>
  <c r="N4484" i="6"/>
  <c r="N4485" i="6"/>
  <c r="N4486" i="6"/>
  <c r="N4487" i="6"/>
  <c r="N4488" i="6"/>
  <c r="N4489" i="6"/>
  <c r="P4489" i="6" s="1"/>
  <c r="U4489" i="6" s="1"/>
  <c r="P4490" i="6"/>
  <c r="U4490" i="6" s="1"/>
  <c r="N4491" i="6"/>
  <c r="P4491" i="6" s="1"/>
  <c r="U4491" i="6" s="1"/>
  <c r="V4491" i="6" s="1"/>
  <c r="P4492" i="6"/>
  <c r="N4493" i="6"/>
  <c r="P4493" i="6" s="1"/>
  <c r="U4493" i="6" s="1"/>
  <c r="P4494" i="6"/>
  <c r="U4494" i="6" s="1"/>
  <c r="N4495" i="6"/>
  <c r="P4495" i="6" s="1"/>
  <c r="U4495" i="6" s="1"/>
  <c r="H630" i="14"/>
  <c r="O449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2" i="6" s="1"/>
  <c r="P4512" i="6" s="1"/>
  <c r="U4512" i="6" s="1"/>
  <c r="N4511" i="6"/>
  <c r="N4513" i="6"/>
  <c r="N4514" i="6"/>
  <c r="N4515" i="6"/>
  <c r="N4516" i="6"/>
  <c r="H632" i="14"/>
  <c r="O4517" i="6" s="1"/>
  <c r="N4517" i="6"/>
  <c r="N4519" i="6"/>
  <c r="N4520" i="6"/>
  <c r="N4521" i="6"/>
  <c r="N4522" i="6"/>
  <c r="H633" i="14"/>
  <c r="O4532" i="6" s="1"/>
  <c r="N4524" i="6"/>
  <c r="N4525" i="6"/>
  <c r="N4526" i="6"/>
  <c r="N4527" i="6"/>
  <c r="N4528" i="6"/>
  <c r="N4529" i="6"/>
  <c r="N4530" i="6"/>
  <c r="N4531" i="6"/>
  <c r="N4532" i="6"/>
  <c r="N4533" i="6"/>
  <c r="O4533" i="6"/>
  <c r="N4534" i="6"/>
  <c r="P4534" i="6" s="1"/>
  <c r="U4534" i="6" s="1"/>
  <c r="N4535" i="6"/>
  <c r="O4535" i="6"/>
  <c r="P4536" i="6"/>
  <c r="U4536" i="6" s="1"/>
  <c r="V4536" i="6" s="1"/>
  <c r="N4537" i="6"/>
  <c r="O4537" i="6"/>
  <c r="N4538" i="6"/>
  <c r="O4538" i="6"/>
  <c r="N4539" i="6"/>
  <c r="O4539" i="6"/>
  <c r="N4540" i="6"/>
  <c r="P4540" i="6" s="1"/>
  <c r="U4540" i="6" s="1"/>
  <c r="V4540" i="6" s="1"/>
  <c r="N4541" i="6"/>
  <c r="O4541" i="6"/>
  <c r="N4542" i="6"/>
  <c r="P4542" i="6" s="1"/>
  <c r="U4542" i="6" s="1"/>
  <c r="P4543" i="6"/>
  <c r="U4543" i="6" s="1"/>
  <c r="P4544" i="6"/>
  <c r="P4545" i="6"/>
  <c r="U4545" i="6" s="1"/>
  <c r="V4545" i="6" s="1"/>
  <c r="P4546" i="6"/>
  <c r="U4546" i="6" s="1"/>
  <c r="V4546" i="6" s="1"/>
  <c r="P4547" i="6"/>
  <c r="U4547" i="6" s="1"/>
  <c r="V4547" i="6" s="1"/>
  <c r="P4548" i="6"/>
  <c r="U4548" i="6" s="1"/>
  <c r="P4549" i="6"/>
  <c r="U4549" i="6" s="1"/>
  <c r="P4550" i="6"/>
  <c r="U4550" i="6" s="1"/>
  <c r="P4551" i="6"/>
  <c r="U4551" i="6" s="1"/>
  <c r="V4551" i="6" s="1"/>
  <c r="P4552" i="6"/>
  <c r="U4552" i="6" s="1"/>
  <c r="V4552" i="6" s="1"/>
  <c r="N4553" i="6"/>
  <c r="P4553" i="6" s="1"/>
  <c r="U4553" i="6" s="1"/>
  <c r="N4554" i="6"/>
  <c r="O4554" i="6"/>
  <c r="N4555" i="6"/>
  <c r="O4555" i="6"/>
  <c r="N4556" i="6"/>
  <c r="O4556" i="6"/>
  <c r="N4557" i="6"/>
  <c r="O4557" i="6"/>
  <c r="N4558" i="6"/>
  <c r="P4558" i="6" s="1"/>
  <c r="U4558" i="6" s="1"/>
  <c r="N4559" i="6"/>
  <c r="O4559" i="6"/>
  <c r="N4560" i="6"/>
  <c r="N4561" i="6"/>
  <c r="O4561" i="6"/>
  <c r="N4562" i="6"/>
  <c r="O4562" i="6"/>
  <c r="N4563" i="6"/>
  <c r="O4563" i="6"/>
  <c r="N4564" i="6"/>
  <c r="O4564" i="6"/>
  <c r="N4565" i="6"/>
  <c r="N4566" i="6"/>
  <c r="O4566" i="6"/>
  <c r="N4567" i="6"/>
  <c r="O4567" i="6"/>
  <c r="N4568" i="6"/>
  <c r="O4568" i="6"/>
  <c r="O4569" i="6"/>
  <c r="P4569" i="6" s="1"/>
  <c r="U4569" i="6" s="1"/>
  <c r="V4569" i="6" s="1"/>
  <c r="N4570" i="6"/>
  <c r="O4570" i="6"/>
  <c r="N4571" i="6"/>
  <c r="N4572" i="6"/>
  <c r="N4573" i="6"/>
  <c r="P4573" i="6" s="1"/>
  <c r="U4573" i="6" s="1"/>
  <c r="V4573" i="6" s="1"/>
  <c r="N4574" i="6"/>
  <c r="O4574" i="6"/>
  <c r="N4575" i="6"/>
  <c r="O4575" i="6"/>
  <c r="N4576" i="6"/>
  <c r="O4576" i="6"/>
  <c r="N4577" i="6"/>
  <c r="N4578" i="6"/>
  <c r="P4578" i="6" s="1"/>
  <c r="U4578" i="6" s="1"/>
  <c r="N4579" i="6"/>
  <c r="P4579" i="6" s="1"/>
  <c r="U4579" i="6" s="1"/>
  <c r="N4580" i="6"/>
  <c r="P4580" i="6" s="1"/>
  <c r="U4580" i="6" s="1"/>
  <c r="V4580" i="6" s="1"/>
  <c r="N4581" i="6"/>
  <c r="P4582" i="6"/>
  <c r="U4582" i="6" s="1"/>
  <c r="N4583" i="6"/>
  <c r="N4584" i="6"/>
  <c r="N4585" i="6"/>
  <c r="N4586" i="6"/>
  <c r="P4586" i="6" s="1"/>
  <c r="U4586" i="6" s="1"/>
  <c r="N4587" i="6"/>
  <c r="P4587" i="6" s="1"/>
  <c r="U4587" i="6" s="1"/>
  <c r="N4588" i="6"/>
  <c r="N4589" i="6"/>
  <c r="O4589" i="6"/>
  <c r="N4590" i="6"/>
  <c r="O4590" i="6"/>
  <c r="P4591" i="6"/>
  <c r="U4591" i="6" s="1"/>
  <c r="N4592" i="6"/>
  <c r="O4592" i="6"/>
  <c r="N4593" i="6"/>
  <c r="O4593" i="6"/>
  <c r="N4594" i="6"/>
  <c r="P4594" i="6" s="1"/>
  <c r="U4594" i="6" s="1"/>
  <c r="N4595" i="6"/>
  <c r="P4595" i="6" s="1"/>
  <c r="U4595" i="6" s="1"/>
  <c r="V4595" i="6" s="1"/>
  <c r="N4596" i="6"/>
  <c r="O4596" i="6"/>
  <c r="N4597" i="6"/>
  <c r="O4597" i="6"/>
  <c r="N4598" i="6"/>
  <c r="O4598" i="6"/>
  <c r="N4599" i="6"/>
  <c r="P4599" i="6" s="1"/>
  <c r="U4599" i="6" s="1"/>
  <c r="N4600" i="6"/>
  <c r="O4600" i="6"/>
  <c r="N4601" i="6"/>
  <c r="P4601" i="6" s="1"/>
  <c r="U4601" i="6" s="1"/>
  <c r="N4602" i="6"/>
  <c r="O4602" i="6"/>
  <c r="N4603" i="6"/>
  <c r="O4603" i="6"/>
  <c r="N4604" i="6"/>
  <c r="O4604" i="6"/>
  <c r="N4605" i="6"/>
  <c r="O4605" i="6"/>
  <c r="N4606" i="6"/>
  <c r="O4606" i="6"/>
  <c r="N4607" i="6"/>
  <c r="N4608" i="6"/>
  <c r="O4608" i="6"/>
  <c r="P4609" i="6"/>
  <c r="U4609" i="6" s="1"/>
  <c r="N4610" i="6"/>
  <c r="O4610" i="6"/>
  <c r="N4611" i="6"/>
  <c r="P4611" i="6" s="1"/>
  <c r="U4611" i="6" s="1"/>
  <c r="N4612" i="6"/>
  <c r="O4612" i="6"/>
  <c r="N4613" i="6"/>
  <c r="N4614" i="6"/>
  <c r="N4615" i="6"/>
  <c r="N4616" i="6"/>
  <c r="P4616" i="6" s="1"/>
  <c r="U4616" i="6" s="1"/>
  <c r="V4616" i="6" s="1"/>
  <c r="O4617" i="6"/>
  <c r="P4617" i="6" s="1"/>
  <c r="U4617" i="6" s="1"/>
  <c r="N4618" i="6"/>
  <c r="P4618" i="6" s="1"/>
  <c r="U4618" i="6" s="1"/>
  <c r="N4619" i="6"/>
  <c r="O4619" i="6"/>
  <c r="O4620" i="6"/>
  <c r="P4620" i="6" s="1"/>
  <c r="U4620" i="6" s="1"/>
  <c r="V4620" i="6" s="1"/>
  <c r="N4621" i="6"/>
  <c r="O4621" i="6"/>
  <c r="N4622" i="6"/>
  <c r="P4622" i="6" s="1"/>
  <c r="U4622" i="6" s="1"/>
  <c r="N4623" i="6"/>
  <c r="N4624" i="6"/>
  <c r="O4624" i="6"/>
  <c r="N4625" i="6"/>
  <c r="N4626" i="6"/>
  <c r="O4626" i="6"/>
  <c r="N4627" i="6"/>
  <c r="O4627" i="6"/>
  <c r="N4628" i="6"/>
  <c r="O4628" i="6"/>
  <c r="N4629" i="6"/>
  <c r="O4629" i="6"/>
  <c r="N4630" i="6"/>
  <c r="O4630" i="6"/>
  <c r="O4631" i="6"/>
  <c r="P4631" i="6" s="1"/>
  <c r="U4631" i="6" s="1"/>
  <c r="N4632" i="6"/>
  <c r="O4632" i="6"/>
  <c r="N4633" i="6"/>
  <c r="P4633" i="6" s="1"/>
  <c r="U4633" i="6" s="1"/>
  <c r="N4634" i="6"/>
  <c r="O4634" i="6"/>
  <c r="N4635" i="6"/>
  <c r="O4635" i="6"/>
  <c r="N4636" i="6"/>
  <c r="O4636" i="6"/>
  <c r="N4637" i="6"/>
  <c r="O4637" i="6"/>
  <c r="N4638" i="6"/>
  <c r="O4638" i="6"/>
  <c r="N4639" i="6"/>
  <c r="O4639" i="6"/>
  <c r="N4640" i="6"/>
  <c r="O4640" i="6"/>
  <c r="N4641" i="6"/>
  <c r="O4641" i="6"/>
  <c r="N4642" i="6"/>
  <c r="O4642" i="6"/>
  <c r="N4643" i="6"/>
  <c r="O4643" i="6"/>
  <c r="N4644" i="6"/>
  <c r="P4644" i="6" s="1"/>
  <c r="U4644" i="6" s="1"/>
  <c r="V4644" i="6" s="1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N4651" i="6"/>
  <c r="P4651" i="6" s="1"/>
  <c r="U4651" i="6" s="1"/>
  <c r="V4651" i="6" s="1"/>
  <c r="N4652" i="6"/>
  <c r="O4652" i="6"/>
  <c r="N4653" i="6"/>
  <c r="O4653" i="6"/>
  <c r="N4654" i="6"/>
  <c r="O4654" i="6"/>
  <c r="N4655" i="6"/>
  <c r="N4656" i="6"/>
  <c r="P4656" i="6" s="1"/>
  <c r="U4656" i="6" s="1"/>
  <c r="N4657" i="6"/>
  <c r="P4657" i="6" s="1"/>
  <c r="U4657" i="6" s="1"/>
  <c r="N4658" i="6"/>
  <c r="O4658" i="6"/>
  <c r="O4659" i="6"/>
  <c r="P4659" i="6" s="1"/>
  <c r="U4659" i="6" s="1"/>
  <c r="V4659" i="6" s="1"/>
  <c r="N4660" i="6"/>
  <c r="O4660" i="6"/>
  <c r="N4661" i="6"/>
  <c r="P4661" i="6" s="1"/>
  <c r="U4661" i="6" s="1"/>
  <c r="N4662" i="6"/>
  <c r="O4662" i="6"/>
  <c r="O4663" i="6"/>
  <c r="N4664" i="6"/>
  <c r="O4664" i="6"/>
  <c r="N4665" i="6"/>
  <c r="P4665" i="6" s="1"/>
  <c r="U4665" i="6" s="1"/>
  <c r="N4666" i="6"/>
  <c r="P4666" i="6" s="1"/>
  <c r="U4666" i="6" s="1"/>
  <c r="V4666" i="6" s="1"/>
  <c r="N4667" i="6"/>
  <c r="P4667" i="6" s="1"/>
  <c r="U4667" i="6" s="1"/>
  <c r="V4667" i="6" s="1"/>
  <c r="N4668" i="6"/>
  <c r="O4668" i="6"/>
  <c r="N4669" i="6"/>
  <c r="O4669" i="6"/>
  <c r="N4670" i="6"/>
  <c r="O4670" i="6"/>
  <c r="N4671" i="6"/>
  <c r="O4671" i="6"/>
  <c r="N4672" i="6"/>
  <c r="O4672" i="6"/>
  <c r="O4673" i="6"/>
  <c r="P4673" i="6" s="1"/>
  <c r="U4673" i="6" s="1"/>
  <c r="V4673" i="6" s="1"/>
  <c r="N4674" i="6"/>
  <c r="O4674" i="6"/>
  <c r="N4675" i="6"/>
  <c r="P4675" i="6" s="1"/>
  <c r="U4675" i="6" s="1"/>
  <c r="N4676" i="6"/>
  <c r="O4676" i="6"/>
  <c r="N4677" i="6"/>
  <c r="O4677" i="6"/>
  <c r="N4678" i="6"/>
  <c r="O4678" i="6"/>
  <c r="P4679" i="6"/>
  <c r="U4679" i="6" s="1"/>
  <c r="P4680" i="6"/>
  <c r="U4680" i="6" s="1"/>
  <c r="P4681" i="6"/>
  <c r="U4681" i="6" s="1"/>
  <c r="V4681" i="6" s="1"/>
  <c r="P4682" i="6"/>
  <c r="U4682" i="6" s="1"/>
  <c r="V4682" i="6" s="1"/>
  <c r="P4683" i="6"/>
  <c r="U4683" i="6" s="1"/>
  <c r="V4683" i="6" s="1"/>
  <c r="P4684" i="6"/>
  <c r="U4684" i="6" s="1"/>
  <c r="P4685" i="6"/>
  <c r="U4685" i="6" s="1"/>
  <c r="N4686" i="6"/>
  <c r="O4686" i="6"/>
  <c r="N4687" i="6"/>
  <c r="P4687" i="6" s="1"/>
  <c r="U4687" i="6" s="1"/>
  <c r="N4688" i="6"/>
  <c r="N4689" i="6"/>
  <c r="N4690" i="6"/>
  <c r="O4690" i="6"/>
  <c r="N4691" i="6"/>
  <c r="O4691" i="6"/>
  <c r="N4692" i="6"/>
  <c r="O4692" i="6"/>
  <c r="N4693" i="6"/>
  <c r="P4693" i="6" s="1"/>
  <c r="U4693" i="6" s="1"/>
  <c r="N4694" i="6"/>
  <c r="P4694" i="6" s="1"/>
  <c r="U4694" i="6" s="1"/>
  <c r="N4695" i="6"/>
  <c r="O4695" i="6"/>
  <c r="N4696" i="6"/>
  <c r="P4696" i="6" s="1"/>
  <c r="U4696" i="6" s="1"/>
  <c r="V4696" i="6" s="1"/>
  <c r="P4697" i="6"/>
  <c r="U4697" i="6" s="1"/>
  <c r="N4698" i="6"/>
  <c r="P4698" i="6" s="1"/>
  <c r="U4698" i="6" s="1"/>
  <c r="N4699" i="6"/>
  <c r="P4699" i="6" s="1"/>
  <c r="U4699" i="6" s="1"/>
  <c r="N4700" i="6"/>
  <c r="O4700" i="6"/>
  <c r="N4701" i="6"/>
  <c r="O4701" i="6"/>
  <c r="N4702" i="6"/>
  <c r="O4702" i="6"/>
  <c r="N4703" i="6"/>
  <c r="P4703" i="6" s="1"/>
  <c r="U4703" i="6" s="1"/>
  <c r="V4703" i="6" s="1"/>
  <c r="N4704" i="6"/>
  <c r="P4704" i="6" s="1"/>
  <c r="U4704" i="6" s="1"/>
  <c r="V4704" i="6" s="1"/>
  <c r="N4705" i="6"/>
  <c r="P4705" i="6" s="1"/>
  <c r="N4706" i="6"/>
  <c r="P4706" i="6" s="1"/>
  <c r="U4706" i="6" s="1"/>
  <c r="N4707" i="6"/>
  <c r="P4707" i="6" s="1"/>
  <c r="U4707" i="6" s="1"/>
  <c r="P4708" i="6"/>
  <c r="U4708" i="6" s="1"/>
  <c r="N4709" i="6"/>
  <c r="P4709" i="6" s="1"/>
  <c r="U4709" i="6" s="1"/>
  <c r="N4710" i="6"/>
  <c r="N4711" i="6"/>
  <c r="N4712" i="6"/>
  <c r="O4712" i="6"/>
  <c r="N4713" i="6"/>
  <c r="P4713" i="6" s="1"/>
  <c r="U4713" i="6" s="1"/>
  <c r="V4713" i="6" s="1"/>
  <c r="N4714" i="6"/>
  <c r="O4714" i="6"/>
  <c r="N4715" i="6"/>
  <c r="O4715" i="6"/>
  <c r="N4716" i="6"/>
  <c r="N4717" i="6"/>
  <c r="P4717" i="6" s="1"/>
  <c r="U4717" i="6" s="1"/>
  <c r="N4718" i="6"/>
  <c r="O4718" i="6"/>
  <c r="N4719" i="6"/>
  <c r="O4719" i="6"/>
  <c r="N4720" i="6"/>
  <c r="P4720" i="6" s="1"/>
  <c r="U4720" i="6" s="1"/>
  <c r="N4721" i="6"/>
  <c r="O4721" i="6"/>
  <c r="N4722" i="6"/>
  <c r="O4722" i="6"/>
  <c r="N4723" i="6"/>
  <c r="N4724" i="6"/>
  <c r="O4724" i="6"/>
  <c r="N4725" i="6"/>
  <c r="N4726" i="6"/>
  <c r="P4726" i="6" s="1"/>
  <c r="U4726" i="6" s="1"/>
  <c r="V4726" i="6" s="1"/>
  <c r="N4727" i="6"/>
  <c r="O4728" i="6"/>
  <c r="P4728" i="6" s="1"/>
  <c r="U4728" i="6" s="1"/>
  <c r="N4729" i="6"/>
  <c r="O4729" i="6"/>
  <c r="N4730" i="6"/>
  <c r="O4730" i="6"/>
  <c r="N4731" i="6"/>
  <c r="O4731" i="6"/>
  <c r="N4732" i="6"/>
  <c r="O4732" i="6"/>
  <c r="N4733" i="6"/>
  <c r="O4733" i="6"/>
  <c r="N4734" i="6"/>
  <c r="P4734" i="6" s="1"/>
  <c r="U4734" i="6" s="1"/>
  <c r="V4734" i="6" s="1"/>
  <c r="N4735" i="6"/>
  <c r="O4735" i="6"/>
  <c r="N4736" i="6"/>
  <c r="O4736" i="6"/>
  <c r="N4737" i="6"/>
  <c r="O4737" i="6"/>
  <c r="N4738" i="6"/>
  <c r="O4738" i="6"/>
  <c r="N4739" i="6"/>
  <c r="O4739" i="6"/>
  <c r="N4740" i="6"/>
  <c r="O4740" i="6"/>
  <c r="N4741" i="6"/>
  <c r="O4741" i="6"/>
  <c r="N4742" i="6"/>
  <c r="O4742" i="6"/>
  <c r="N4743" i="6"/>
  <c r="O4743" i="6"/>
  <c r="N4744" i="6"/>
  <c r="O4744" i="6"/>
  <c r="N4745" i="6"/>
  <c r="P4745" i="6" s="1"/>
  <c r="U4745" i="6" s="1"/>
  <c r="N4746" i="6"/>
  <c r="O4746" i="6"/>
  <c r="N4747" i="6"/>
  <c r="O4747" i="6"/>
  <c r="N4748" i="6"/>
  <c r="O4748" i="6"/>
  <c r="N4749" i="6"/>
  <c r="O4749" i="6"/>
  <c r="N4750" i="6"/>
  <c r="O4750" i="6"/>
  <c r="N4751" i="6"/>
  <c r="P4751" i="6" s="1"/>
  <c r="U4751" i="6" s="1"/>
  <c r="P4752" i="6"/>
  <c r="U4752" i="6" s="1"/>
  <c r="V4752" i="6" s="1"/>
  <c r="P4753" i="6"/>
  <c r="U4753" i="6" s="1"/>
  <c r="P4754" i="6"/>
  <c r="U4754" i="6" s="1"/>
  <c r="V4754" i="6" s="1"/>
  <c r="N4755" i="6"/>
  <c r="P4755" i="6" s="1"/>
  <c r="U4755" i="6" s="1"/>
  <c r="V4755" i="6" s="1"/>
  <c r="O4756" i="6"/>
  <c r="P4756" i="6" s="1"/>
  <c r="U4756" i="6" s="1"/>
  <c r="N4757" i="6"/>
  <c r="P4757" i="6" s="1"/>
  <c r="U4757" i="6" s="1"/>
  <c r="N4758" i="6"/>
  <c r="O4758" i="6"/>
  <c r="N4759" i="6"/>
  <c r="O4759" i="6"/>
  <c r="N4760" i="6"/>
  <c r="P4760" i="6" s="1"/>
  <c r="U4760" i="6" s="1"/>
  <c r="N4761" i="6"/>
  <c r="P4761" i="6" s="1"/>
  <c r="U4761" i="6" s="1"/>
  <c r="N4762" i="6"/>
  <c r="P4762" i="6" s="1"/>
  <c r="U4762" i="6" s="1"/>
  <c r="N4763" i="6"/>
  <c r="O4763" i="6"/>
  <c r="N4764" i="6"/>
  <c r="P4764" i="6" s="1"/>
  <c r="U4764" i="6" s="1"/>
  <c r="V4764" i="6" s="1"/>
  <c r="J663" i="14"/>
  <c r="N4765" i="6" s="1"/>
  <c r="O4765" i="6"/>
  <c r="O4766" i="6"/>
  <c r="O4767" i="6"/>
  <c r="O4768" i="6"/>
  <c r="O4770" i="6"/>
  <c r="N4771" i="6"/>
  <c r="O4772" i="6"/>
  <c r="O4773" i="6"/>
  <c r="O4774" i="6"/>
  <c r="O4775" i="6"/>
  <c r="N4776" i="6"/>
  <c r="O4776" i="6"/>
  <c r="N4777" i="6"/>
  <c r="O4777" i="6"/>
  <c r="N4778" i="6"/>
  <c r="O4778" i="6"/>
  <c r="N4779" i="6"/>
  <c r="O4779" i="6"/>
  <c r="N4780" i="6"/>
  <c r="P4780" i="6" s="1"/>
  <c r="U4780" i="6" s="1"/>
  <c r="N4781" i="6"/>
  <c r="P4781" i="6" s="1"/>
  <c r="U4781" i="6" s="1"/>
  <c r="N4782" i="6"/>
  <c r="O4782" i="6"/>
  <c r="N4783" i="6"/>
  <c r="N4784" i="6"/>
  <c r="P4784" i="6" s="1"/>
  <c r="U4784" i="6" s="1"/>
  <c r="N4785" i="6"/>
  <c r="O4785" i="6"/>
  <c r="O4786" i="6"/>
  <c r="P4786" i="6" s="1"/>
  <c r="U4786" i="6" s="1"/>
  <c r="V4786" i="6" s="1"/>
  <c r="N4787" i="6"/>
  <c r="O4787" i="6"/>
  <c r="N4788" i="6"/>
  <c r="N4789" i="6"/>
  <c r="O4789" i="6"/>
  <c r="N4790" i="6"/>
  <c r="O4790" i="6"/>
  <c r="N4791" i="6"/>
  <c r="O4791" i="6"/>
  <c r="N4792" i="6"/>
  <c r="O4792" i="6"/>
  <c r="N4793" i="6"/>
  <c r="O4793" i="6"/>
  <c r="N4794" i="6"/>
  <c r="N4795" i="6"/>
  <c r="O4795" i="6"/>
  <c r="N4796" i="6"/>
  <c r="O4796" i="6"/>
  <c r="N4797" i="6"/>
  <c r="P4797" i="6" s="1"/>
  <c r="U4797" i="6" s="1"/>
  <c r="V4797" i="6" s="1"/>
  <c r="N4798" i="6"/>
  <c r="P4798" i="6" s="1"/>
  <c r="U4798" i="6" s="1"/>
  <c r="V4798" i="6" s="1"/>
  <c r="N4799" i="6"/>
  <c r="P4799" i="6" s="1"/>
  <c r="U4799" i="6" s="1"/>
  <c r="N4800" i="6"/>
  <c r="O4800" i="6"/>
  <c r="N4801" i="6"/>
  <c r="P4801" i="6" s="1"/>
  <c r="U4801" i="6" s="1"/>
  <c r="V4801" i="6" s="1"/>
  <c r="N4802" i="6"/>
  <c r="P4802" i="6" s="1"/>
  <c r="U4802" i="6" s="1"/>
  <c r="N4803" i="6"/>
  <c r="P4803" i="6" s="1"/>
  <c r="U4803" i="6" s="1"/>
  <c r="V4803" i="6" s="1"/>
  <c r="N4804" i="6"/>
  <c r="O4804" i="6"/>
  <c r="N4805" i="6"/>
  <c r="P4805" i="6" s="1"/>
  <c r="U4805" i="6" s="1"/>
  <c r="P4806" i="6"/>
  <c r="U4806" i="6" s="1"/>
  <c r="V4806" i="6" s="1"/>
  <c r="N4807" i="6"/>
  <c r="P4807" i="6" s="1"/>
  <c r="U4807" i="6" s="1"/>
  <c r="V4807" i="6" s="1"/>
  <c r="N4808" i="6"/>
  <c r="O4808" i="6"/>
  <c r="N4809" i="6"/>
  <c r="O4809" i="6"/>
  <c r="N4810" i="6"/>
  <c r="O4810" i="6"/>
  <c r="N4811" i="6"/>
  <c r="P4811" i="6" s="1"/>
  <c r="U4811" i="6" s="1"/>
  <c r="V4811" i="6" s="1"/>
  <c r="N4812" i="6"/>
  <c r="O4812" i="6"/>
  <c r="N4813" i="6"/>
  <c r="O4813" i="6"/>
  <c r="N4814" i="6"/>
  <c r="O4814" i="6"/>
  <c r="N4815" i="6"/>
  <c r="O4815" i="6"/>
  <c r="N4816" i="6"/>
  <c r="P4816" i="6" s="1"/>
  <c r="U4816" i="6" s="1"/>
  <c r="N4817" i="6"/>
  <c r="P4817" i="6" s="1"/>
  <c r="U4817" i="6" s="1"/>
  <c r="N4818" i="6"/>
  <c r="O4818" i="6"/>
  <c r="O4819" i="6"/>
  <c r="O4820" i="6"/>
  <c r="N4825" i="6"/>
  <c r="P4825" i="6" s="1"/>
  <c r="U4825" i="6" s="1"/>
  <c r="N4827" i="6"/>
  <c r="P4827" i="6" s="1"/>
  <c r="U4827" i="6" s="1"/>
  <c r="P4838" i="6"/>
  <c r="U4838" i="6" s="1"/>
  <c r="V4838" i="6" s="1"/>
  <c r="N4839" i="6"/>
  <c r="P4839" i="6" s="1"/>
  <c r="U4839" i="6" s="1"/>
  <c r="V4839" i="6" s="1"/>
  <c r="N4840" i="6"/>
  <c r="O4840" i="6"/>
  <c r="N4841" i="6"/>
  <c r="O4841" i="6"/>
  <c r="N4842" i="6"/>
  <c r="O4842" i="6"/>
  <c r="N4843" i="6"/>
  <c r="N4844" i="6"/>
  <c r="O4844" i="6"/>
  <c r="N4845" i="6"/>
  <c r="O4845" i="6"/>
  <c r="N4846" i="6"/>
  <c r="O4846" i="6"/>
  <c r="N4847" i="6"/>
  <c r="O4847" i="6"/>
  <c r="N4848" i="6"/>
  <c r="O4848" i="6"/>
  <c r="N4849" i="6"/>
  <c r="P4849" i="6" s="1"/>
  <c r="U4849" i="6" s="1"/>
  <c r="V4849" i="6" s="1"/>
  <c r="N4850" i="6"/>
  <c r="N4851" i="6"/>
  <c r="P4851" i="6" s="1"/>
  <c r="N4852" i="6"/>
  <c r="P4852" i="6" s="1"/>
  <c r="U4852" i="6" s="1"/>
  <c r="N4853" i="6"/>
  <c r="P4853" i="6" s="1"/>
  <c r="U4853" i="6" s="1"/>
  <c r="N4854" i="6"/>
  <c r="P4854" i="6" s="1"/>
  <c r="U4854" i="6" s="1"/>
  <c r="V4854" i="6" s="1"/>
  <c r="P4855" i="6"/>
  <c r="U4855" i="6" s="1"/>
  <c r="V4855" i="6" s="1"/>
  <c r="N4856" i="6"/>
  <c r="P4856" i="6" s="1"/>
  <c r="U4856" i="6" s="1"/>
  <c r="V4856" i="6" s="1"/>
  <c r="N4857" i="6"/>
  <c r="N4858" i="6"/>
  <c r="P4858" i="6" s="1"/>
  <c r="U4858" i="6" s="1"/>
  <c r="N4859" i="6"/>
  <c r="P4859" i="6" s="1"/>
  <c r="U4859" i="6" s="1"/>
  <c r="N4860" i="6"/>
  <c r="P4860" i="6" s="1"/>
  <c r="U4860" i="6" s="1"/>
  <c r="V4860" i="6" s="1"/>
  <c r="N4861" i="6"/>
  <c r="P4861" i="6" s="1"/>
  <c r="U4861" i="6" s="1"/>
  <c r="V4861" i="6" s="1"/>
  <c r="N4862" i="6"/>
  <c r="O4862" i="6"/>
  <c r="N4863" i="6"/>
  <c r="O4863" i="6"/>
  <c r="N4864" i="6"/>
  <c r="O4864" i="6"/>
  <c r="P4865" i="6"/>
  <c r="U4865" i="6" s="1"/>
  <c r="V4865" i="6" s="1"/>
  <c r="N4866" i="6"/>
  <c r="O4866" i="6"/>
  <c r="N4867" i="6"/>
  <c r="O4867" i="6"/>
  <c r="N4868" i="6"/>
  <c r="O4868" i="6"/>
  <c r="N4869" i="6"/>
  <c r="O4869" i="6"/>
  <c r="N4870" i="6"/>
  <c r="O4870" i="6"/>
  <c r="O4871" i="6"/>
  <c r="P4871" i="6" s="1"/>
  <c r="U4871" i="6" s="1"/>
  <c r="V4871" i="6" s="1"/>
  <c r="N4872" i="6"/>
  <c r="O4872" i="6"/>
  <c r="N4873" i="6"/>
  <c r="P4873" i="6" s="1"/>
  <c r="U4873" i="6" s="1"/>
  <c r="N4874" i="6"/>
  <c r="P4874" i="6" s="1"/>
  <c r="U4874" i="6" s="1"/>
  <c r="V4874" i="6" s="1"/>
  <c r="N4875" i="6"/>
  <c r="O4875" i="6"/>
  <c r="N4876" i="6"/>
  <c r="O4876" i="6"/>
  <c r="N4877" i="6"/>
  <c r="O4877" i="6"/>
  <c r="N4878" i="6"/>
  <c r="P4878" i="6" s="1"/>
  <c r="U4878" i="6" s="1"/>
  <c r="V4878" i="6" s="1"/>
  <c r="N4879" i="6"/>
  <c r="O4879" i="6"/>
  <c r="N4880" i="6"/>
  <c r="O4880" i="6"/>
  <c r="N4881" i="6"/>
  <c r="P4881" i="6" s="1"/>
  <c r="U4881" i="6" s="1"/>
  <c r="N4882" i="6"/>
  <c r="P4882" i="6" s="1"/>
  <c r="U4882" i="6" s="1"/>
  <c r="V4882" i="6" s="1"/>
  <c r="P4883" i="6"/>
  <c r="U4883" i="6" s="1"/>
  <c r="V4883" i="6" s="1"/>
  <c r="N4884" i="6"/>
  <c r="O4884" i="6"/>
  <c r="N4885" i="6"/>
  <c r="O4885" i="6"/>
  <c r="N4886" i="6"/>
  <c r="O4886" i="6"/>
  <c r="N4887" i="6"/>
  <c r="P4887" i="6" s="1"/>
  <c r="U4887" i="6" s="1"/>
  <c r="V4887" i="6" s="1"/>
  <c r="N4888" i="6"/>
  <c r="O4888" i="6"/>
  <c r="N4890" i="6"/>
  <c r="N4891" i="6"/>
  <c r="N4892" i="6"/>
  <c r="O4892" i="6"/>
  <c r="N4893" i="6"/>
  <c r="P4893" i="6" s="1"/>
  <c r="U4893" i="6" s="1"/>
  <c r="N4894" i="6"/>
  <c r="P4894" i="6" s="1"/>
  <c r="U4894" i="6" s="1"/>
  <c r="N4895" i="6"/>
  <c r="N4896" i="6"/>
  <c r="O4896" i="6"/>
  <c r="N4897" i="6"/>
  <c r="N4898" i="6"/>
  <c r="O4898" i="6"/>
  <c r="N4899" i="6"/>
  <c r="O4899" i="6"/>
  <c r="N4900" i="6"/>
  <c r="O4900" i="6"/>
  <c r="N4901" i="6"/>
  <c r="O4901" i="6"/>
  <c r="N4902" i="6"/>
  <c r="O4902" i="6"/>
  <c r="N4903" i="6"/>
  <c r="O4903" i="6"/>
  <c r="N4904" i="6"/>
  <c r="O4904" i="6"/>
  <c r="N4905" i="6"/>
  <c r="P4905" i="6" s="1"/>
  <c r="U4905" i="6" s="1"/>
  <c r="V4905" i="6" s="1"/>
  <c r="N4906" i="6"/>
  <c r="O4906" i="6"/>
  <c r="N4907" i="6"/>
  <c r="O4907" i="6"/>
  <c r="N4908" i="6"/>
  <c r="O4908" i="6"/>
  <c r="N4909" i="6"/>
  <c r="O4909" i="6"/>
  <c r="N4910" i="6"/>
  <c r="O4910" i="6"/>
  <c r="N4911" i="6"/>
  <c r="O4911" i="6"/>
  <c r="N4912" i="6"/>
  <c r="O4912" i="6"/>
  <c r="N4913" i="6"/>
  <c r="P4913" i="6" s="1"/>
  <c r="U4913" i="6" s="1"/>
  <c r="O4914" i="6"/>
  <c r="P4914" i="6" s="1"/>
  <c r="U4914" i="6" s="1"/>
  <c r="N4915" i="6"/>
  <c r="O4915" i="6"/>
  <c r="O4916" i="6"/>
  <c r="P4916" i="6" s="1"/>
  <c r="U4916" i="6" s="1"/>
  <c r="V4916" i="6" s="1"/>
  <c r="N4917" i="6"/>
  <c r="O4917" i="6"/>
  <c r="N4918" i="6"/>
  <c r="O4918" i="6"/>
  <c r="N4919" i="6"/>
  <c r="O4919" i="6"/>
  <c r="N4920" i="6"/>
  <c r="O4920" i="6"/>
  <c r="N4921" i="6"/>
  <c r="P4921" i="6" s="1"/>
  <c r="U4921" i="6" s="1"/>
  <c r="V4921" i="6" s="1"/>
  <c r="N4922" i="6"/>
  <c r="P4922" i="6" s="1"/>
  <c r="U4922" i="6" s="1"/>
  <c r="N4923" i="6"/>
  <c r="N4924" i="6"/>
  <c r="P4924" i="6" s="1"/>
  <c r="U4924" i="6" s="1"/>
  <c r="P4925" i="6"/>
  <c r="U4925" i="6" s="1"/>
  <c r="V4925" i="6" s="1"/>
  <c r="N4926" i="6"/>
  <c r="O4926" i="6"/>
  <c r="N4927" i="6"/>
  <c r="P4927" i="6" s="1"/>
  <c r="U4927" i="6" s="1"/>
  <c r="N4928" i="6"/>
  <c r="P4928" i="6" s="1"/>
  <c r="U4928" i="6" s="1"/>
  <c r="V4928" i="6" s="1"/>
  <c r="N4929" i="6"/>
  <c r="O4929" i="6"/>
  <c r="N4930" i="6"/>
  <c r="O4930" i="6"/>
  <c r="N4931" i="6"/>
  <c r="P4931" i="6" s="1"/>
  <c r="U4931" i="6" s="1"/>
  <c r="N4932" i="6"/>
  <c r="P4932" i="6" s="1"/>
  <c r="U4932" i="6" s="1"/>
  <c r="V4932" i="6" s="1"/>
  <c r="P4933" i="6"/>
  <c r="U4933" i="6" s="1"/>
  <c r="N4934" i="6"/>
  <c r="O4934" i="6"/>
  <c r="N4935" i="6"/>
  <c r="O4935" i="6"/>
  <c r="N4936" i="6"/>
  <c r="O4936" i="6"/>
  <c r="O4937" i="6"/>
  <c r="P4937" i="6" s="1"/>
  <c r="U4937" i="6" s="1"/>
  <c r="V4937" i="6" s="1"/>
  <c r="N4938" i="6"/>
  <c r="O4938" i="6"/>
  <c r="N4939" i="6"/>
  <c r="P4939" i="6" s="1"/>
  <c r="U4939" i="6" s="1"/>
  <c r="N4940" i="6"/>
  <c r="N4941" i="6"/>
  <c r="N4942" i="6"/>
  <c r="O4942" i="6"/>
  <c r="N4943" i="6"/>
  <c r="O4943" i="6"/>
  <c r="N4944" i="6"/>
  <c r="O4944" i="6"/>
  <c r="N4945" i="6"/>
  <c r="O4945" i="6"/>
  <c r="N4946" i="6"/>
  <c r="O4946" i="6"/>
  <c r="P4947" i="6"/>
  <c r="U4947" i="6" s="1"/>
  <c r="N4948" i="6"/>
  <c r="N4949" i="6"/>
  <c r="N4950" i="6"/>
  <c r="O4950" i="6"/>
  <c r="N4951" i="6"/>
  <c r="O4951" i="6"/>
  <c r="N4952" i="6"/>
  <c r="O4952" i="6"/>
  <c r="N4953" i="6"/>
  <c r="N4954" i="6"/>
  <c r="O4954" i="6"/>
  <c r="N4955" i="6"/>
  <c r="P4955" i="6" s="1"/>
  <c r="U4955" i="6" s="1"/>
  <c r="V4955" i="6" s="1"/>
  <c r="N4956" i="6"/>
  <c r="O4956" i="6"/>
  <c r="O4957" i="6"/>
  <c r="P4957" i="6" s="1"/>
  <c r="U4957" i="6" s="1"/>
  <c r="N4958" i="6"/>
  <c r="O4958" i="6"/>
  <c r="N4959" i="6"/>
  <c r="O4959" i="6"/>
  <c r="N4960" i="6"/>
  <c r="O4960" i="6"/>
  <c r="N4961" i="6"/>
  <c r="P4961" i="6" s="1"/>
  <c r="U4961" i="6" s="1"/>
  <c r="N4962" i="6"/>
  <c r="O4962" i="6"/>
  <c r="N4963" i="6"/>
  <c r="N4964" i="6"/>
  <c r="N4966" i="6"/>
  <c r="O4966" i="6"/>
  <c r="N4967" i="6"/>
  <c r="P4967" i="6" s="1"/>
  <c r="U4967" i="6" s="1"/>
  <c r="N4968" i="6"/>
  <c r="P4968" i="6" s="1"/>
  <c r="U4968" i="6" s="1"/>
  <c r="V4968" i="6" s="1"/>
  <c r="N4969" i="6"/>
  <c r="N4970" i="6"/>
  <c r="P4970" i="6" s="1"/>
  <c r="U4970" i="6" s="1"/>
  <c r="N4971" i="6"/>
  <c r="N4972" i="6"/>
  <c r="P4973" i="6"/>
  <c r="U4973" i="6" s="1"/>
  <c r="V4973" i="6" s="1"/>
  <c r="N4974" i="6"/>
  <c r="O4974" i="6"/>
  <c r="N4975" i="6"/>
  <c r="P4975" i="6" s="1"/>
  <c r="U4975" i="6" s="1"/>
  <c r="N4976" i="6"/>
  <c r="P4976" i="6" s="1"/>
  <c r="U4976" i="6" s="1"/>
  <c r="N4977" i="6"/>
  <c r="N4978" i="6"/>
  <c r="O4978" i="6"/>
  <c r="N4979" i="6"/>
  <c r="P4979" i="6" s="1"/>
  <c r="U4979" i="6" s="1"/>
  <c r="V4979" i="6" s="1"/>
  <c r="N4980" i="6"/>
  <c r="O4980" i="6"/>
  <c r="N4981" i="6"/>
  <c r="P4981" i="6" s="1"/>
  <c r="U4981" i="6" s="1"/>
  <c r="N4982" i="6"/>
  <c r="O4982" i="6"/>
  <c r="O4983" i="6"/>
  <c r="P4983" i="6" s="1"/>
  <c r="U4983" i="6" s="1"/>
  <c r="V4983" i="6" s="1"/>
  <c r="N4984" i="6"/>
  <c r="O4984" i="6"/>
  <c r="N4985" i="6"/>
  <c r="N4986" i="6"/>
  <c r="O4986" i="6"/>
  <c r="N4987" i="6"/>
  <c r="P4987" i="6" s="1"/>
  <c r="U4987" i="6" s="1"/>
  <c r="N4988" i="6"/>
  <c r="O4988" i="6"/>
  <c r="N4989" i="6"/>
  <c r="O4989" i="6"/>
  <c r="O4990" i="6"/>
  <c r="P4990" i="6" s="1"/>
  <c r="U4990" i="6" s="1"/>
  <c r="V4990" i="6" s="1"/>
  <c r="N4991" i="6"/>
  <c r="O4991" i="6"/>
  <c r="N4992" i="6"/>
  <c r="O4992" i="6"/>
  <c r="N4993" i="6"/>
  <c r="O4993" i="6"/>
  <c r="N4994" i="6"/>
  <c r="O4994" i="6"/>
  <c r="N4995" i="6"/>
  <c r="O4995" i="6"/>
  <c r="N4996" i="6"/>
  <c r="O4996" i="6"/>
  <c r="N4997" i="6"/>
  <c r="O4997" i="6"/>
  <c r="N4998" i="6"/>
  <c r="O4998" i="6"/>
  <c r="N4999" i="6"/>
  <c r="O4999" i="6"/>
  <c r="N5000" i="6"/>
  <c r="O5000" i="6"/>
  <c r="O5001" i="6"/>
  <c r="P5001" i="6" s="1"/>
  <c r="U5001" i="6" s="1"/>
  <c r="N5002" i="6"/>
  <c r="O5002" i="6"/>
  <c r="N5003" i="6"/>
  <c r="O5003" i="6"/>
  <c r="N5004" i="6"/>
  <c r="O5004" i="6"/>
  <c r="N5005" i="6"/>
  <c r="O5005" i="6"/>
  <c r="N5006" i="6"/>
  <c r="O5006" i="6"/>
  <c r="N5007" i="6"/>
  <c r="P5007" i="6" s="1"/>
  <c r="U5007" i="6" s="1"/>
  <c r="N5008" i="6"/>
  <c r="O5008" i="6"/>
  <c r="N5009" i="6"/>
  <c r="O5009" i="6"/>
  <c r="N5010" i="6"/>
  <c r="O5010" i="6"/>
  <c r="N5011" i="6"/>
  <c r="O5011" i="6"/>
  <c r="N5012" i="6"/>
  <c r="P5012" i="6" s="1"/>
  <c r="U5012" i="6" s="1"/>
  <c r="V5012" i="6" s="1"/>
  <c r="N5013" i="6"/>
  <c r="O5013" i="6"/>
  <c r="N5014" i="6"/>
  <c r="P5014" i="6" s="1"/>
  <c r="U5014" i="6" s="1"/>
  <c r="N5016" i="6"/>
  <c r="O5016" i="6"/>
  <c r="N5017" i="6"/>
  <c r="P5017" i="6" s="1"/>
  <c r="U5017" i="6" s="1"/>
  <c r="V5017" i="6" s="1"/>
  <c r="N5018" i="6"/>
  <c r="O5018" i="6"/>
  <c r="N5019" i="6"/>
  <c r="O5019" i="6"/>
  <c r="N5020" i="6"/>
  <c r="O5020" i="6"/>
  <c r="N5021" i="6"/>
  <c r="O5021" i="6"/>
  <c r="O5022" i="6"/>
  <c r="P5022" i="6" s="1"/>
  <c r="U5022" i="6" s="1"/>
  <c r="V5022" i="6" s="1"/>
  <c r="N5023" i="6"/>
  <c r="O5023" i="6"/>
  <c r="N5024" i="6"/>
  <c r="O5024" i="6"/>
  <c r="N5025" i="6"/>
  <c r="O5025" i="6"/>
  <c r="N5026" i="6"/>
  <c r="O5026" i="6"/>
  <c r="N5027" i="6"/>
  <c r="O5027" i="6"/>
  <c r="N5028" i="6"/>
  <c r="O5028" i="6"/>
  <c r="N5029" i="6"/>
  <c r="O5029" i="6"/>
  <c r="N5030" i="6"/>
  <c r="P5030" i="6" s="1"/>
  <c r="U5030" i="6" s="1"/>
  <c r="V5030" i="6" s="1"/>
  <c r="N5031" i="6"/>
  <c r="P5031" i="6" s="1"/>
  <c r="U5031" i="6" s="1"/>
  <c r="V5031" i="6" s="1"/>
  <c r="N5032" i="6"/>
  <c r="P5032" i="6" s="1"/>
  <c r="U5032" i="6" s="1"/>
  <c r="P5033" i="6"/>
  <c r="U5033" i="6" s="1"/>
  <c r="N5034" i="6"/>
  <c r="O5034" i="6"/>
  <c r="N5035" i="6"/>
  <c r="P5035" i="6" s="1"/>
  <c r="U5035" i="6" s="1"/>
  <c r="V5035" i="6" s="1"/>
  <c r="N5036" i="6"/>
  <c r="P5036" i="6" s="1"/>
  <c r="U5036" i="6" s="1"/>
  <c r="V5036" i="6" s="1"/>
  <c r="N5037" i="6"/>
  <c r="P5037" i="6" s="1"/>
  <c r="U5037" i="6" s="1"/>
  <c r="N5038" i="6"/>
  <c r="O5038" i="6"/>
  <c r="N5039" i="6"/>
  <c r="P5039" i="6" s="1"/>
  <c r="U5039" i="6" s="1"/>
  <c r="N5040" i="6"/>
  <c r="O5040" i="6"/>
  <c r="N5041" i="6"/>
  <c r="N5042" i="6"/>
  <c r="O5042" i="6"/>
  <c r="O5043" i="6"/>
  <c r="P5043" i="6" s="1"/>
  <c r="U5043" i="6" s="1"/>
  <c r="N5044" i="6"/>
  <c r="P5044" i="6" s="1"/>
  <c r="U5044" i="6" s="1"/>
  <c r="V5044" i="6" s="1"/>
  <c r="N5045" i="6"/>
  <c r="O5045" i="6"/>
  <c r="P5046" i="6"/>
  <c r="U5046" i="6" s="1"/>
  <c r="N5047" i="6"/>
  <c r="P5047" i="6" s="1"/>
  <c r="U5047" i="6" s="1"/>
  <c r="N5048" i="6"/>
  <c r="P5048" i="6" s="1"/>
  <c r="U5048" i="6" s="1"/>
  <c r="N5049" i="6"/>
  <c r="P5049" i="6" s="1"/>
  <c r="U5049" i="6" s="1"/>
  <c r="N5050" i="6"/>
  <c r="O5050" i="6"/>
  <c r="N5051" i="6"/>
  <c r="P5051" i="6" s="1"/>
  <c r="U5051" i="6" s="1"/>
  <c r="N5052" i="6"/>
  <c r="P5052" i="6" s="1"/>
  <c r="U5052" i="6" s="1"/>
  <c r="N5053" i="6"/>
  <c r="P5053" i="6" s="1"/>
  <c r="U5053" i="6" s="1"/>
  <c r="V5053" i="6" s="1"/>
  <c r="N5054" i="6"/>
  <c r="O5054" i="6"/>
  <c r="N5055" i="6"/>
  <c r="P5055" i="6" s="1"/>
  <c r="U5055" i="6" s="1"/>
  <c r="N5056" i="6"/>
  <c r="O5056" i="6"/>
  <c r="N5057" i="6"/>
  <c r="P5057" i="6" s="1"/>
  <c r="U5057" i="6" s="1"/>
  <c r="O5058" i="6"/>
  <c r="P5058" i="6" s="1"/>
  <c r="U5058" i="6" s="1"/>
  <c r="V5058" i="6" s="1"/>
  <c r="N5059" i="6"/>
  <c r="O5059" i="6"/>
  <c r="N5060" i="6"/>
  <c r="P5060" i="6" s="1"/>
  <c r="U5060" i="6" s="1"/>
  <c r="N5061" i="6"/>
  <c r="O5061" i="6"/>
  <c r="N5062" i="6"/>
  <c r="O5062" i="6"/>
  <c r="N5063" i="6"/>
  <c r="P5063" i="6" s="1"/>
  <c r="U5063" i="6" s="1"/>
  <c r="N5064" i="6"/>
  <c r="N5065" i="6"/>
  <c r="P5065" i="6" s="1"/>
  <c r="U5065" i="6" s="1"/>
  <c r="N5066" i="6"/>
  <c r="P5066" i="6" s="1"/>
  <c r="U5066" i="6" s="1"/>
  <c r="N5067" i="6"/>
  <c r="O5067" i="6"/>
  <c r="N5068" i="6"/>
  <c r="P5068" i="6" s="1"/>
  <c r="U5068" i="6" s="1"/>
  <c r="P5069" i="6"/>
  <c r="U5069" i="6" s="1"/>
  <c r="P5070" i="6"/>
  <c r="U5070" i="6" s="1"/>
  <c r="P5071" i="6"/>
  <c r="U5071" i="6" s="1"/>
  <c r="V5071" i="6" s="1"/>
  <c r="N5072" i="6"/>
  <c r="P5072" i="6" s="1"/>
  <c r="U5072" i="6" s="1"/>
  <c r="V5072" i="6" s="1"/>
  <c r="N5073" i="6"/>
  <c r="P5073" i="6" s="1"/>
  <c r="U5073" i="6" s="1"/>
  <c r="V5073" i="6" s="1"/>
  <c r="N5074" i="6"/>
  <c r="P5074" i="6" s="1"/>
  <c r="U5074" i="6" s="1"/>
  <c r="O5075" i="6"/>
  <c r="P5075" i="6" s="1"/>
  <c r="U5075" i="6" s="1"/>
  <c r="N5076" i="6"/>
  <c r="O5076" i="6"/>
  <c r="N5077" i="6"/>
  <c r="P5077" i="6" s="1"/>
  <c r="U5077" i="6" s="1"/>
  <c r="N5078" i="6"/>
  <c r="P5078" i="6" s="1"/>
  <c r="U5078" i="6" s="1"/>
  <c r="V5078" i="6" s="1"/>
  <c r="N5079" i="6"/>
  <c r="O5079" i="6"/>
  <c r="N5080" i="6"/>
  <c r="P5080" i="6" s="1"/>
  <c r="U5080" i="6" s="1"/>
  <c r="N5081" i="6"/>
  <c r="O5081" i="6"/>
  <c r="N5082" i="6"/>
  <c r="O5082" i="6"/>
  <c r="N5083" i="6"/>
  <c r="P5083" i="6" s="1"/>
  <c r="U5083" i="6" s="1"/>
  <c r="O5084" i="6"/>
  <c r="P5084" i="6" s="1"/>
  <c r="U5084" i="6" s="1"/>
  <c r="N5085" i="6"/>
  <c r="P5085" i="6" s="1"/>
  <c r="U5085" i="6" s="1"/>
  <c r="V5085" i="6" s="1"/>
  <c r="N5086" i="6"/>
  <c r="N5087" i="6"/>
  <c r="O5087" i="6"/>
  <c r="N5088" i="6"/>
  <c r="N5089" i="6"/>
  <c r="O5089" i="6"/>
  <c r="N5090" i="6"/>
  <c r="O5090" i="6"/>
  <c r="N5091" i="6"/>
  <c r="P5091" i="6" s="1"/>
  <c r="U5091" i="6" s="1"/>
  <c r="N5092" i="6"/>
  <c r="P5092" i="6" s="1"/>
  <c r="U5092" i="6" s="1"/>
  <c r="V5092" i="6" s="1"/>
  <c r="N5093" i="6"/>
  <c r="O5093" i="6"/>
  <c r="N5094" i="6"/>
  <c r="P5094" i="6" s="1"/>
  <c r="U5094" i="6" s="1"/>
  <c r="N5095" i="6"/>
  <c r="O5095" i="6"/>
  <c r="N5096" i="6"/>
  <c r="O5096" i="6"/>
  <c r="N5097" i="6"/>
  <c r="N5098" i="6"/>
  <c r="P5098" i="6" s="1"/>
  <c r="U5098" i="6" s="1"/>
  <c r="N5099" i="6"/>
  <c r="N5100" i="6"/>
  <c r="P5100" i="6" s="1"/>
  <c r="U5100" i="6" s="1"/>
  <c r="V5100" i="6" s="1"/>
  <c r="N5101" i="6"/>
  <c r="N5102" i="6"/>
  <c r="N5103" i="6"/>
  <c r="O5103" i="6"/>
  <c r="N5104" i="6"/>
  <c r="P5104" i="6" s="1"/>
  <c r="U5104" i="6" s="1"/>
  <c r="V5104" i="6" s="1"/>
  <c r="N5105" i="6"/>
  <c r="P5105" i="6" s="1"/>
  <c r="U5105" i="6" s="1"/>
  <c r="N5106" i="6"/>
  <c r="O5107" i="6"/>
  <c r="P5107" i="6" s="1"/>
  <c r="U5107" i="6" s="1"/>
  <c r="N5108" i="6"/>
  <c r="N5109" i="6"/>
  <c r="O5109" i="6"/>
  <c r="N5110" i="6"/>
  <c r="P5110" i="6" s="1"/>
  <c r="U5110" i="6" s="1"/>
  <c r="O5111" i="6"/>
  <c r="P5111" i="6" s="1"/>
  <c r="U5111" i="6" s="1"/>
  <c r="N5112" i="6"/>
  <c r="N5113" i="6"/>
  <c r="P5113" i="6" s="1"/>
  <c r="U5113" i="6" s="1"/>
  <c r="V5113" i="6" s="1"/>
  <c r="N5114" i="6"/>
  <c r="O5114" i="6"/>
  <c r="N5115" i="6"/>
  <c r="P5115" i="6" s="1"/>
  <c r="U5115" i="6" s="1"/>
  <c r="N5116" i="6"/>
  <c r="N5117" i="6"/>
  <c r="O5117" i="6"/>
  <c r="N5118" i="6"/>
  <c r="O5118" i="6"/>
  <c r="N5119" i="6"/>
  <c r="P5119" i="6" s="1"/>
  <c r="U5119" i="6" s="1"/>
  <c r="N5120" i="6"/>
  <c r="P5120" i="6" s="1"/>
  <c r="U5120" i="6" s="1"/>
  <c r="N5121" i="6"/>
  <c r="O5121" i="6"/>
  <c r="N5122" i="6"/>
  <c r="O5122" i="6"/>
  <c r="N5123" i="6"/>
  <c r="O5123" i="6"/>
  <c r="N5124" i="6"/>
  <c r="O5124" i="6"/>
  <c r="N5125" i="6"/>
  <c r="O5125" i="6"/>
  <c r="N5126" i="6"/>
  <c r="P5126" i="6" s="1"/>
  <c r="U5126" i="6" s="1"/>
  <c r="N5127" i="6"/>
  <c r="P5127" i="6" s="1"/>
  <c r="U5127" i="6" s="1"/>
  <c r="P5128" i="6"/>
  <c r="U5128" i="6" s="1"/>
  <c r="N5129" i="6"/>
  <c r="O5129" i="6"/>
  <c r="N5130" i="6"/>
  <c r="O5130" i="6"/>
  <c r="N5131" i="6"/>
  <c r="O5131" i="6"/>
  <c r="N5132" i="6"/>
  <c r="O5132" i="6"/>
  <c r="N5133" i="6"/>
  <c r="P5133" i="6" s="1"/>
  <c r="U5133" i="6" s="1"/>
  <c r="V5133" i="6" s="1"/>
  <c r="N5134" i="6"/>
  <c r="O5134" i="6"/>
  <c r="N5135" i="6"/>
  <c r="P5135" i="6" s="1"/>
  <c r="U5135" i="6" s="1"/>
  <c r="N5136" i="6"/>
  <c r="O5136" i="6"/>
  <c r="N5137" i="6"/>
  <c r="O5137" i="6"/>
  <c r="N5138" i="6"/>
  <c r="O5138" i="6"/>
  <c r="N5139" i="6"/>
  <c r="P5139" i="6" s="1"/>
  <c r="U5139" i="6" s="1"/>
  <c r="V5139" i="6" s="1"/>
  <c r="N5140" i="6"/>
  <c r="O5140" i="6"/>
  <c r="N5141" i="6"/>
  <c r="O5141" i="6"/>
  <c r="N5142" i="6"/>
  <c r="O5142" i="6"/>
  <c r="N5143" i="6"/>
  <c r="O5143" i="6"/>
  <c r="N5144" i="6"/>
  <c r="P5144" i="6" s="1"/>
  <c r="U5144" i="6" s="1"/>
  <c r="V5144" i="6" s="1"/>
  <c r="N5145" i="6"/>
  <c r="O5145" i="6"/>
  <c r="N5146" i="6"/>
  <c r="P5146" i="6" s="1"/>
  <c r="U5146" i="6" s="1"/>
  <c r="N5147" i="6"/>
  <c r="O5147" i="6"/>
  <c r="N5148" i="6"/>
  <c r="P5148" i="6" s="1"/>
  <c r="U5148" i="6" s="1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O5155" i="6"/>
  <c r="N5156" i="6"/>
  <c r="O5156" i="6"/>
  <c r="N5157" i="6"/>
  <c r="O5157" i="6"/>
  <c r="N5158" i="6"/>
  <c r="O5158" i="6"/>
  <c r="N5159" i="6"/>
  <c r="O5159" i="6"/>
  <c r="N5160" i="6"/>
  <c r="P5160" i="6" s="1"/>
  <c r="U5160" i="6" s="1"/>
  <c r="V5160" i="6" s="1"/>
  <c r="O5161" i="6"/>
  <c r="P5161" i="6" s="1"/>
  <c r="U5161" i="6" s="1"/>
  <c r="N5162" i="6"/>
  <c r="O5162" i="6"/>
  <c r="N5163" i="6"/>
  <c r="O5163" i="6"/>
  <c r="N5164" i="6"/>
  <c r="O5164" i="6"/>
  <c r="N5165" i="6"/>
  <c r="O5165" i="6"/>
  <c r="P5166" i="6"/>
  <c r="U5166" i="6" s="1"/>
  <c r="N5167" i="6"/>
  <c r="P5167" i="6" s="1"/>
  <c r="U5167" i="6" s="1"/>
  <c r="V5167" i="6" s="1"/>
  <c r="J707" i="14"/>
  <c r="N5169" i="6" s="1"/>
  <c r="P5169" i="6" s="1"/>
  <c r="U5169" i="6" s="1"/>
  <c r="P5173" i="6"/>
  <c r="U5173" i="6" s="1"/>
  <c r="V5173" i="6" s="1"/>
  <c r="N5174" i="6"/>
  <c r="P5174" i="6" s="1"/>
  <c r="U5174" i="6" s="1"/>
  <c r="N5175" i="6"/>
  <c r="P5175" i="6" s="1"/>
  <c r="U5175" i="6" s="1"/>
  <c r="N5176" i="6"/>
  <c r="O5176" i="6"/>
  <c r="N5177" i="6"/>
  <c r="P5177" i="6" s="1"/>
  <c r="U5177" i="6" s="1"/>
  <c r="N5178" i="6"/>
  <c r="O5178" i="6"/>
  <c r="N5179" i="6"/>
  <c r="P5179" i="6" s="1"/>
  <c r="U5179" i="6" s="1"/>
  <c r="N5180" i="6"/>
  <c r="P5180" i="6" s="1"/>
  <c r="U5180" i="6" s="1"/>
  <c r="N5181" i="6"/>
  <c r="O5181" i="6"/>
  <c r="N5182" i="6"/>
  <c r="O5182" i="6"/>
  <c r="N5183" i="6"/>
  <c r="O5183" i="6"/>
  <c r="N5184" i="6"/>
  <c r="O5184" i="6"/>
  <c r="N5185" i="6"/>
  <c r="O5185" i="6"/>
  <c r="N5186" i="6"/>
  <c r="O5186" i="6"/>
  <c r="N5187" i="6"/>
  <c r="O5187" i="6"/>
  <c r="N5188" i="6"/>
  <c r="O5188" i="6"/>
  <c r="N5189" i="6"/>
  <c r="P5189" i="6" s="1"/>
  <c r="U5189" i="6" s="1"/>
  <c r="N5190" i="6"/>
  <c r="O5190" i="6"/>
  <c r="N5191" i="6"/>
  <c r="O5191" i="6"/>
  <c r="N5192" i="6"/>
  <c r="O5192" i="6"/>
  <c r="N5193" i="6"/>
  <c r="O5193" i="6"/>
  <c r="N5194" i="6"/>
  <c r="O5194" i="6"/>
  <c r="N5195" i="6"/>
  <c r="P5195" i="6" s="1"/>
  <c r="U5195" i="6" s="1"/>
  <c r="N5196" i="6"/>
  <c r="O5196" i="6"/>
  <c r="O5197" i="6"/>
  <c r="P5197" i="6" s="1"/>
  <c r="U5197" i="6" s="1"/>
  <c r="V5197" i="6" s="1"/>
  <c r="N5198" i="6"/>
  <c r="O5198" i="6"/>
  <c r="N5199" i="6"/>
  <c r="O5199" i="6"/>
  <c r="N5200" i="6"/>
  <c r="N5201" i="6"/>
  <c r="O5201" i="6"/>
  <c r="N5202" i="6"/>
  <c r="N5203" i="6"/>
  <c r="N5204" i="6"/>
  <c r="O5204" i="6"/>
  <c r="N5205" i="6"/>
  <c r="O5205" i="6"/>
  <c r="N5206" i="6"/>
  <c r="O5206" i="6"/>
  <c r="N5207" i="6"/>
  <c r="O5207" i="6"/>
  <c r="N5208" i="6"/>
  <c r="O5208" i="6"/>
  <c r="N5209" i="6"/>
  <c r="P5209" i="6" s="1"/>
  <c r="U5209" i="6" s="1"/>
  <c r="N5210" i="6"/>
  <c r="O5210" i="6"/>
  <c r="N5212" i="6"/>
  <c r="O5212" i="6"/>
  <c r="N5213" i="6"/>
  <c r="P5213" i="6" s="1"/>
  <c r="U5213" i="6" s="1"/>
  <c r="V5213" i="6" s="1"/>
  <c r="N5214" i="6"/>
  <c r="O5214" i="6"/>
  <c r="N5215" i="6"/>
  <c r="N5216" i="6"/>
  <c r="O5216" i="6"/>
  <c r="N5217" i="6"/>
  <c r="N5218" i="6"/>
  <c r="P5218" i="6" s="1"/>
  <c r="U5218" i="6" s="1"/>
  <c r="N5219" i="6"/>
  <c r="O5219" i="6"/>
  <c r="N5220" i="6"/>
  <c r="P5220" i="6" s="1"/>
  <c r="U5220" i="6" s="1"/>
  <c r="P5221" i="6"/>
  <c r="U5221" i="6" s="1"/>
  <c r="V5221" i="6" s="1"/>
  <c r="P5222" i="6"/>
  <c r="U5222" i="6" s="1"/>
  <c r="P5223" i="6"/>
  <c r="U5223" i="6" s="1"/>
  <c r="N5224" i="6"/>
  <c r="P5224" i="6" s="1"/>
  <c r="U5224" i="6" s="1"/>
  <c r="V5224" i="6" s="1"/>
  <c r="N5225" i="6"/>
  <c r="O5225" i="6"/>
  <c r="N5226" i="6"/>
  <c r="O5226" i="6"/>
  <c r="P5227" i="6"/>
  <c r="U5227" i="6" s="1"/>
  <c r="N5228" i="6"/>
  <c r="N5229" i="6"/>
  <c r="O5229" i="6"/>
  <c r="N5230" i="6"/>
  <c r="P5230" i="6" s="1"/>
  <c r="U5230" i="6" s="1"/>
  <c r="V5230" i="6" s="1"/>
  <c r="N5231" i="6"/>
  <c r="P5231" i="6" s="1"/>
  <c r="U5231" i="6" s="1"/>
  <c r="O5232" i="6"/>
  <c r="P5232" i="6" s="1"/>
  <c r="U5232" i="6" s="1"/>
  <c r="N5233" i="6"/>
  <c r="O5233" i="6"/>
  <c r="N5234" i="6"/>
  <c r="P5234" i="6" s="1"/>
  <c r="U5234" i="6" s="1"/>
  <c r="N5235" i="6"/>
  <c r="P5235" i="6" s="1"/>
  <c r="U5235" i="6" s="1"/>
  <c r="V5235" i="6" s="1"/>
  <c r="N5236" i="6"/>
  <c r="P5236" i="6" s="1"/>
  <c r="U5236" i="6" s="1"/>
  <c r="V5236" i="6" s="1"/>
  <c r="N5237" i="6"/>
  <c r="O5237" i="6"/>
  <c r="N5238" i="6"/>
  <c r="P5238" i="6" s="1"/>
  <c r="U5238" i="6" s="1"/>
  <c r="V5238" i="6" s="1"/>
  <c r="N5239" i="6"/>
  <c r="P5239" i="6" s="1"/>
  <c r="U5239" i="6" s="1"/>
  <c r="V5239" i="6" s="1"/>
  <c r="N5240" i="6"/>
  <c r="P5240" i="6" s="1"/>
  <c r="U5240" i="6" s="1"/>
  <c r="V5240" i="6" s="1"/>
  <c r="N5241" i="6"/>
  <c r="P5241" i="6" s="1"/>
  <c r="U5241" i="6" s="1"/>
  <c r="V5241" i="6" s="1"/>
  <c r="N5242" i="6"/>
  <c r="P5242" i="6" s="1"/>
  <c r="U5242" i="6" s="1"/>
  <c r="N5243" i="6"/>
  <c r="O5243" i="6"/>
  <c r="N5244" i="6"/>
  <c r="P5244" i="6" s="1"/>
  <c r="U5244" i="6" s="1"/>
  <c r="V5244" i="6" s="1"/>
  <c r="O5245" i="6"/>
  <c r="P5245" i="6" s="1"/>
  <c r="U5245" i="6" s="1"/>
  <c r="V5245" i="6" s="1"/>
  <c r="N5246" i="6"/>
  <c r="O5246" i="6"/>
  <c r="N5247" i="6"/>
  <c r="N5248" i="6"/>
  <c r="N5249" i="6"/>
  <c r="N5250" i="6"/>
  <c r="P5250" i="6" s="1"/>
  <c r="U5250" i="6" s="1"/>
  <c r="N5251" i="6"/>
  <c r="P5251" i="6" s="1"/>
  <c r="U5251" i="6" s="1"/>
  <c r="N5252" i="6"/>
  <c r="O5252" i="6"/>
  <c r="N5253" i="6"/>
  <c r="N5254" i="6"/>
  <c r="N5255" i="6"/>
  <c r="P5255" i="6" s="1"/>
  <c r="U5255" i="6" s="1"/>
  <c r="O5256" i="6"/>
  <c r="P5256" i="6" s="1"/>
  <c r="U5256" i="6" s="1"/>
  <c r="N5257" i="6"/>
  <c r="O5257" i="6"/>
  <c r="N5258" i="6"/>
  <c r="O5258" i="6"/>
  <c r="N5259" i="6"/>
  <c r="O5259" i="6"/>
  <c r="N5260" i="6"/>
  <c r="O5260" i="6"/>
  <c r="N5261" i="6"/>
  <c r="P5261" i="6" s="1"/>
  <c r="U5261" i="6" s="1"/>
  <c r="V5261" i="6" s="1"/>
  <c r="N5262" i="6"/>
  <c r="O5262" i="6"/>
  <c r="N5263" i="6"/>
  <c r="O5263" i="6"/>
  <c r="N5264" i="6"/>
  <c r="O5264" i="6"/>
  <c r="O5265" i="6"/>
  <c r="P5265" i="6" s="1"/>
  <c r="U5265" i="6" s="1"/>
  <c r="N5266" i="6"/>
  <c r="O5266" i="6"/>
  <c r="N5267" i="6"/>
  <c r="O5267" i="6"/>
  <c r="N5268" i="6"/>
  <c r="O5268" i="6"/>
  <c r="N5269" i="6"/>
  <c r="N5270" i="6"/>
  <c r="O5270" i="6"/>
  <c r="N5271" i="6"/>
  <c r="N5272" i="6"/>
  <c r="O5272" i="6"/>
  <c r="N5273" i="6"/>
  <c r="P5273" i="6" s="1"/>
  <c r="U5273" i="6" s="1"/>
  <c r="V5273" i="6" s="1"/>
  <c r="N5275" i="6"/>
  <c r="O5275" i="6"/>
  <c r="N5276" i="6"/>
  <c r="P5276" i="6" s="1"/>
  <c r="U5276" i="6" s="1"/>
  <c r="V5276" i="6" s="1"/>
  <c r="N5277" i="6"/>
  <c r="O5277" i="6"/>
  <c r="N5278" i="6"/>
  <c r="O5278" i="6"/>
  <c r="N5279" i="6"/>
  <c r="O5279" i="6"/>
  <c r="O5280" i="6"/>
  <c r="P5280" i="6" s="1"/>
  <c r="U5280" i="6" s="1"/>
  <c r="V5280" i="6" s="1"/>
  <c r="N5281" i="6"/>
  <c r="P5281" i="6" s="1"/>
  <c r="U5281" i="6" s="1"/>
  <c r="V5281" i="6" s="1"/>
  <c r="N5282" i="6"/>
  <c r="O5282" i="6"/>
  <c r="N5283" i="6"/>
  <c r="O5283" i="6"/>
  <c r="N5284" i="6"/>
  <c r="O5284" i="6"/>
  <c r="N5285" i="6"/>
  <c r="O5285" i="6"/>
  <c r="N5286" i="6"/>
  <c r="O5286" i="6"/>
  <c r="P5287" i="6"/>
  <c r="U5287" i="6" s="1"/>
  <c r="N5288" i="6"/>
  <c r="N5289" i="6"/>
  <c r="O5289" i="6"/>
  <c r="N5290" i="6"/>
  <c r="N5291" i="6"/>
  <c r="N5292" i="6"/>
  <c r="O5292" i="6"/>
  <c r="N5293" i="6"/>
  <c r="P5293" i="6" s="1"/>
  <c r="U5293" i="6" s="1"/>
  <c r="N5294" i="6"/>
  <c r="N5295" i="6"/>
  <c r="P5295" i="6" s="1"/>
  <c r="U5295" i="6" s="1"/>
  <c r="N5296" i="6"/>
  <c r="N5297" i="6"/>
  <c r="P5297" i="6" s="1"/>
  <c r="U5297" i="6" s="1"/>
  <c r="V5297" i="6" s="1"/>
  <c r="N5299" i="6"/>
  <c r="O5299" i="6"/>
  <c r="N5300" i="6"/>
  <c r="P5300" i="6" s="1"/>
  <c r="U5300" i="6" s="1"/>
  <c r="V5300" i="6" s="1"/>
  <c r="N5301" i="6"/>
  <c r="P5301" i="6" s="1"/>
  <c r="U5301" i="6" s="1"/>
  <c r="V5301" i="6" s="1"/>
  <c r="N5302" i="6"/>
  <c r="N5303" i="6"/>
  <c r="P5303" i="6" s="1"/>
  <c r="U5303" i="6" s="1"/>
  <c r="V5303" i="6" s="1"/>
  <c r="N5304" i="6"/>
  <c r="N5305" i="6"/>
  <c r="O5305" i="6"/>
  <c r="P5306" i="6"/>
  <c r="U5306" i="6" s="1"/>
  <c r="V5306" i="6" s="1"/>
  <c r="N5307" i="6"/>
  <c r="O5307" i="6"/>
  <c r="N5308" i="6"/>
  <c r="P5308" i="6" s="1"/>
  <c r="U5308" i="6" s="1"/>
  <c r="V5308" i="6" s="1"/>
  <c r="O5309" i="6"/>
  <c r="P5309" i="6" s="1"/>
  <c r="U5309" i="6" s="1"/>
  <c r="N5310" i="6"/>
  <c r="P5310" i="6" s="1"/>
  <c r="U5310" i="6" s="1"/>
  <c r="N5311" i="6"/>
  <c r="N5312" i="6"/>
  <c r="N5313" i="6"/>
  <c r="P5313" i="6" s="1"/>
  <c r="U5313" i="6" s="1"/>
  <c r="N5314" i="6"/>
  <c r="N5315" i="6"/>
  <c r="O5315" i="6"/>
  <c r="N5316" i="6"/>
  <c r="P5316" i="6" s="1"/>
  <c r="U5316" i="6" s="1"/>
  <c r="V5316" i="6" s="1"/>
  <c r="N5317" i="6"/>
  <c r="N5318" i="6"/>
  <c r="N5319" i="6"/>
  <c r="O5319" i="6"/>
  <c r="N5321" i="6"/>
  <c r="P5321" i="6" s="1"/>
  <c r="U5321" i="6" s="1"/>
  <c r="N5322" i="6"/>
  <c r="P5322" i="6" s="1"/>
  <c r="U5322" i="6" s="1"/>
  <c r="V5322" i="6" s="1"/>
  <c r="N5323" i="6"/>
  <c r="O5323" i="6"/>
  <c r="N5324" i="6"/>
  <c r="P5324" i="6" s="1"/>
  <c r="U5324" i="6" s="1"/>
  <c r="V5324" i="6" s="1"/>
  <c r="N5325" i="6"/>
  <c r="P5325" i="6" s="1"/>
  <c r="U5325" i="6" s="1"/>
  <c r="N5326" i="6"/>
  <c r="P5326" i="6" s="1"/>
  <c r="U5326" i="6" s="1"/>
  <c r="V5326" i="6" s="1"/>
  <c r="N5327" i="6"/>
  <c r="P5327" i="6" s="1"/>
  <c r="U5327" i="6" s="1"/>
  <c r="V5327" i="6" s="1"/>
  <c r="N5328" i="6"/>
  <c r="N5329" i="6"/>
  <c r="O5329" i="6"/>
  <c r="N5331" i="6"/>
  <c r="O5331" i="6"/>
  <c r="N5332" i="6"/>
  <c r="N5333" i="6"/>
  <c r="N5334" i="6"/>
  <c r="P5334" i="6" s="1"/>
  <c r="U5334" i="6" s="1"/>
  <c r="N5335" i="6"/>
  <c r="P5335" i="6" s="1"/>
  <c r="U5335" i="6" s="1"/>
  <c r="N5336" i="6"/>
  <c r="P5336" i="6" s="1"/>
  <c r="U5336" i="6" s="1"/>
  <c r="N5337" i="6"/>
  <c r="P5337" i="6" s="1"/>
  <c r="U5337" i="6" s="1"/>
  <c r="P5338" i="6"/>
  <c r="U5338" i="6" s="1"/>
  <c r="V5338" i="6" s="1"/>
  <c r="P5339" i="6"/>
  <c r="U5339" i="6" s="1"/>
  <c r="O730" i="14" s="1"/>
  <c r="N5340" i="6"/>
  <c r="P5340" i="6" s="1"/>
  <c r="U5340" i="6" s="1"/>
  <c r="N5341" i="6"/>
  <c r="O5341" i="6"/>
  <c r="N5342" i="6"/>
  <c r="O5342" i="6"/>
  <c r="N5343" i="6"/>
  <c r="O5343" i="6"/>
  <c r="O5344" i="6"/>
  <c r="P5344" i="6" s="1"/>
  <c r="U5344" i="6" s="1"/>
  <c r="N5345" i="6"/>
  <c r="O5345" i="6"/>
  <c r="N5346" i="6"/>
  <c r="N5347" i="6"/>
  <c r="O5347" i="6"/>
  <c r="N5348" i="6"/>
  <c r="O5348" i="6"/>
  <c r="N5349" i="6"/>
  <c r="O5349" i="6"/>
  <c r="N5350" i="6"/>
  <c r="O5350" i="6"/>
  <c r="N5351" i="6"/>
  <c r="O5351" i="6"/>
  <c r="N5352" i="6"/>
  <c r="O5352" i="6"/>
  <c r="N5353" i="6"/>
  <c r="P5353" i="6" s="1"/>
  <c r="U5353" i="6" s="1"/>
  <c r="P5354" i="6"/>
  <c r="U5354" i="6" s="1"/>
  <c r="V5354" i="6" s="1"/>
  <c r="N5355" i="6"/>
  <c r="P5355" i="6" s="1"/>
  <c r="U5355" i="6" s="1"/>
  <c r="N5356" i="6"/>
  <c r="P5356" i="6" s="1"/>
  <c r="U5356" i="6" s="1"/>
  <c r="V5356" i="6" s="1"/>
  <c r="N5357" i="6"/>
  <c r="P5357" i="6" s="1"/>
  <c r="U5357" i="6" s="1"/>
  <c r="V5357" i="6" s="1"/>
  <c r="N5358" i="6"/>
  <c r="O5358" i="6"/>
  <c r="N5359" i="6"/>
  <c r="P5359" i="6" s="1"/>
  <c r="U5359" i="6" s="1"/>
  <c r="N5360" i="6"/>
  <c r="P5360" i="6" s="1"/>
  <c r="U5360" i="6" s="1"/>
  <c r="V5360" i="6" s="1"/>
  <c r="N5361" i="6"/>
  <c r="P5361" i="6" s="1"/>
  <c r="U5361" i="6" s="1"/>
  <c r="V5361" i="6" s="1"/>
  <c r="P5362" i="6"/>
  <c r="U5362" i="6" s="1"/>
  <c r="V5362" i="6" s="1"/>
  <c r="N5363" i="6"/>
  <c r="P5363" i="6" s="1"/>
  <c r="U5363" i="6" s="1"/>
  <c r="V5363" i="6" s="1"/>
  <c r="N5364" i="6"/>
  <c r="P5364" i="6" s="1"/>
  <c r="U5364" i="6" s="1"/>
  <c r="N5365" i="6"/>
  <c r="O5365" i="6"/>
  <c r="N5366" i="6"/>
  <c r="O5366" i="6"/>
  <c r="N5367" i="6"/>
  <c r="O5367" i="6"/>
  <c r="N5368" i="6"/>
  <c r="O5368" i="6"/>
  <c r="O5369" i="6"/>
  <c r="P5369" i="6" s="1"/>
  <c r="U5369" i="6" s="1"/>
  <c r="N5370" i="6"/>
  <c r="P5370" i="6" s="1"/>
  <c r="U5370" i="6" s="1"/>
  <c r="V5370" i="6" s="1"/>
  <c r="P5371" i="6"/>
  <c r="U5371" i="6" s="1"/>
  <c r="N5372" i="6"/>
  <c r="P5372" i="6" s="1"/>
  <c r="U5372" i="6" s="1"/>
  <c r="O5373" i="6"/>
  <c r="P5373" i="6" s="1"/>
  <c r="U5373" i="6" s="1"/>
  <c r="N5374" i="6"/>
  <c r="P5374" i="6" s="1"/>
  <c r="U5374" i="6" s="1"/>
  <c r="N5375" i="6"/>
  <c r="P5375" i="6" s="1"/>
  <c r="U5375" i="6" s="1"/>
  <c r="N5376" i="6"/>
  <c r="P5376" i="6" s="1"/>
  <c r="U5376" i="6" s="1"/>
  <c r="V5376" i="6" s="1"/>
  <c r="N5377" i="6"/>
  <c r="P5377" i="6" s="1"/>
  <c r="U5377" i="6" s="1"/>
  <c r="V5377" i="6" s="1"/>
  <c r="N5378" i="6"/>
  <c r="P5378" i="6" s="1"/>
  <c r="U5378" i="6" s="1"/>
  <c r="V5378" i="6" s="1"/>
  <c r="N5379" i="6"/>
  <c r="O5379" i="6"/>
  <c r="P5380" i="6"/>
  <c r="U5380" i="6" s="1"/>
  <c r="V5380" i="6" s="1"/>
  <c r="N5381" i="6"/>
  <c r="O5381" i="6"/>
  <c r="N5382" i="6"/>
  <c r="O5382" i="6"/>
  <c r="N5383" i="6"/>
  <c r="O5383" i="6"/>
  <c r="N5384" i="6"/>
  <c r="O5384" i="6"/>
  <c r="N5385" i="6"/>
  <c r="N5386" i="6"/>
  <c r="P5386" i="6" s="1"/>
  <c r="U5386" i="6" s="1"/>
  <c r="N5387" i="6"/>
  <c r="O5387" i="6"/>
  <c r="N5388" i="6"/>
  <c r="P5388" i="6" s="1"/>
  <c r="U5388" i="6" s="1"/>
  <c r="V5388" i="6" s="1"/>
  <c r="N5389" i="6"/>
  <c r="O5389" i="6"/>
  <c r="N5390" i="6"/>
  <c r="N5391" i="6"/>
  <c r="O5391" i="6"/>
  <c r="N5392" i="6"/>
  <c r="O5392" i="6"/>
  <c r="N5393" i="6"/>
  <c r="O5393" i="6"/>
  <c r="N5394" i="6"/>
  <c r="P5394" i="6" s="1"/>
  <c r="U5394" i="6" s="1"/>
  <c r="P5395" i="6"/>
  <c r="U5395" i="6" s="1"/>
  <c r="N5396" i="6"/>
  <c r="O5396" i="6"/>
  <c r="N5397" i="6"/>
  <c r="N5398" i="6"/>
  <c r="P5398" i="6" s="1"/>
  <c r="U5398" i="6" s="1"/>
  <c r="N5399" i="6"/>
  <c r="O5399" i="6"/>
  <c r="N5400" i="6"/>
  <c r="O5400" i="6"/>
  <c r="N5401" i="6"/>
  <c r="N5402" i="6"/>
  <c r="O5402" i="6"/>
  <c r="N5403" i="6"/>
  <c r="P5403" i="6" s="1"/>
  <c r="U5403" i="6" s="1"/>
  <c r="V5403" i="6" s="1"/>
  <c r="N5404" i="6"/>
  <c r="O5404" i="6"/>
  <c r="N5405" i="6"/>
  <c r="P5405" i="6" s="1"/>
  <c r="U5405" i="6" s="1"/>
  <c r="V5405" i="6" s="1"/>
  <c r="N5406" i="6"/>
  <c r="O5406" i="6"/>
  <c r="N5407" i="6"/>
  <c r="O5407" i="6"/>
  <c r="N5408" i="6"/>
  <c r="O5408" i="6"/>
  <c r="N5409" i="6"/>
  <c r="P5409" i="6" s="1"/>
  <c r="U5409" i="6" s="1"/>
  <c r="N5410" i="6"/>
  <c r="P5411" i="6"/>
  <c r="P5412" i="6"/>
  <c r="U5412" i="6" s="1"/>
  <c r="V5412" i="6" s="1"/>
  <c r="P5413" i="6"/>
  <c r="U5413" i="6" s="1"/>
  <c r="N5414" i="6"/>
  <c r="P5414" i="6" s="1"/>
  <c r="U5414" i="6" s="1"/>
  <c r="N5415" i="6"/>
  <c r="O5415" i="6"/>
  <c r="N5416" i="6"/>
  <c r="O5416" i="6"/>
  <c r="O5417" i="6"/>
  <c r="P5417" i="6" s="1"/>
  <c r="U5417" i="6" s="1"/>
  <c r="V5417" i="6" s="1"/>
  <c r="N5418" i="6"/>
  <c r="O5418" i="6"/>
  <c r="N5419" i="6"/>
  <c r="N5420" i="6"/>
  <c r="P5420" i="6" s="1"/>
  <c r="U5420" i="6" s="1"/>
  <c r="N5421" i="6"/>
  <c r="P5421" i="6" s="1"/>
  <c r="U5421" i="6" s="1"/>
  <c r="V5421" i="6" s="1"/>
  <c r="N5422" i="6"/>
  <c r="O5422" i="6"/>
  <c r="N5423" i="6"/>
  <c r="P5423" i="6" s="1"/>
  <c r="U5423" i="6" s="1"/>
  <c r="N5424" i="6"/>
  <c r="O5424" i="6"/>
  <c r="N5425" i="6"/>
  <c r="P5425" i="6" s="1"/>
  <c r="U5425" i="6" s="1"/>
  <c r="V5425" i="6" s="1"/>
  <c r="N5426" i="6"/>
  <c r="O5426" i="6"/>
  <c r="N5427" i="6"/>
  <c r="O5427" i="6"/>
  <c r="N5429" i="6"/>
  <c r="N5430" i="6"/>
  <c r="P5431" i="6"/>
  <c r="U5431" i="6" s="1"/>
  <c r="N5432" i="6"/>
  <c r="O5432" i="6"/>
  <c r="N5433" i="6"/>
  <c r="N5434" i="6"/>
  <c r="P5434" i="6" s="1"/>
  <c r="U5434" i="6" s="1"/>
  <c r="N5435" i="6"/>
  <c r="P5435" i="6" s="1"/>
  <c r="U5435" i="6" s="1"/>
  <c r="V5435" i="6" s="1"/>
  <c r="N5436" i="6"/>
  <c r="P5436" i="6" s="1"/>
  <c r="U5436" i="6" s="1"/>
  <c r="N5437" i="6"/>
  <c r="N5438" i="6"/>
  <c r="O5438" i="6"/>
  <c r="N5439" i="6"/>
  <c r="P5439" i="6" s="1"/>
  <c r="U5439" i="6" s="1"/>
  <c r="V5439" i="6" s="1"/>
  <c r="N5440" i="6"/>
  <c r="O5440" i="6"/>
  <c r="N5441" i="6"/>
  <c r="N5442" i="6"/>
  <c r="O5442" i="6"/>
  <c r="N5443" i="6"/>
  <c r="P5443" i="6" s="1"/>
  <c r="U5443" i="6" s="1"/>
  <c r="V5443" i="6" s="1"/>
  <c r="N5444" i="6"/>
  <c r="O5444" i="6"/>
  <c r="N5445" i="6"/>
  <c r="O5445" i="6"/>
  <c r="N5446" i="6"/>
  <c r="P5446" i="6" s="1"/>
  <c r="U5446" i="6" s="1"/>
  <c r="N5447" i="6"/>
  <c r="O5447" i="6"/>
  <c r="N5448" i="6"/>
  <c r="O5449" i="6"/>
  <c r="P5449" i="6" s="1"/>
  <c r="U5449" i="6" s="1"/>
  <c r="N5450" i="6"/>
  <c r="P5450" i="6" s="1"/>
  <c r="U5450" i="6" s="1"/>
  <c r="N5451" i="6"/>
  <c r="O5451" i="6"/>
  <c r="P5452" i="6"/>
  <c r="U5452" i="6" s="1"/>
  <c r="V5452" i="6" s="1"/>
  <c r="N5453" i="6"/>
  <c r="O5453" i="6"/>
  <c r="N5454" i="6"/>
  <c r="P5454" i="6" s="1"/>
  <c r="U5454" i="6" s="1"/>
  <c r="N5455" i="6"/>
  <c r="O5455" i="6"/>
  <c r="N5456" i="6"/>
  <c r="O5456" i="6"/>
  <c r="N5457" i="6"/>
  <c r="P5457" i="6" s="1"/>
  <c r="U5457" i="6" s="1"/>
  <c r="N5458" i="6"/>
  <c r="O5458" i="6"/>
  <c r="P5459" i="6"/>
  <c r="P5460" i="6"/>
  <c r="U5460" i="6" s="1"/>
  <c r="O749" i="14" s="1"/>
  <c r="N5461" i="6"/>
  <c r="O5461" i="6"/>
  <c r="N5462" i="6"/>
  <c r="O5462" i="6"/>
  <c r="O5463" i="6"/>
  <c r="P5463" i="6" s="1"/>
  <c r="U5463" i="6" s="1"/>
  <c r="N5464" i="6"/>
  <c r="O5464" i="6"/>
  <c r="N5465" i="6"/>
  <c r="O5465" i="6"/>
  <c r="N5466" i="6"/>
  <c r="P5466" i="6" s="1"/>
  <c r="U5466" i="6" s="1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O5473" i="6"/>
  <c r="P5473" i="6" s="1"/>
  <c r="U5473" i="6" s="1"/>
  <c r="V5473" i="6" s="1"/>
  <c r="N5474" i="6"/>
  <c r="O5474" i="6"/>
  <c r="N5475" i="6"/>
  <c r="P5475" i="6" s="1"/>
  <c r="U5475" i="6" s="1"/>
  <c r="N5476" i="6"/>
  <c r="O5476" i="6"/>
  <c r="N5477" i="6"/>
  <c r="O5477" i="6"/>
  <c r="N5478" i="6"/>
  <c r="O5478" i="6"/>
  <c r="N5479" i="6"/>
  <c r="O5479" i="6"/>
  <c r="O5480" i="6"/>
  <c r="P5480" i="6" s="1"/>
  <c r="U5480" i="6" s="1"/>
  <c r="V5480" i="6" s="1"/>
  <c r="N5481" i="6"/>
  <c r="O5481" i="6"/>
  <c r="N5482" i="6"/>
  <c r="O5482" i="6"/>
  <c r="N5483" i="6"/>
  <c r="O5483" i="6"/>
  <c r="N5484" i="6"/>
  <c r="P5484" i="6" s="1"/>
  <c r="U5484" i="6" s="1"/>
  <c r="V5484" i="6" s="1"/>
  <c r="N5485" i="6"/>
  <c r="O5485" i="6"/>
  <c r="N5486" i="6"/>
  <c r="O5486" i="6"/>
  <c r="N5487" i="6"/>
  <c r="O5487" i="6"/>
  <c r="N5488" i="6"/>
  <c r="P5488" i="6" s="1"/>
  <c r="N5489" i="6"/>
  <c r="P5489" i="6" s="1"/>
  <c r="U5489" i="6" s="1"/>
  <c r="N5490" i="6"/>
  <c r="P5490" i="6" s="1"/>
  <c r="U5490" i="6" s="1"/>
  <c r="V5490" i="6" s="1"/>
  <c r="P5491" i="6"/>
  <c r="U5491" i="6" s="1"/>
  <c r="V5491" i="6" s="1"/>
  <c r="N5492" i="6"/>
  <c r="P5492" i="6" s="1"/>
  <c r="U5492" i="6" s="1"/>
  <c r="V5492" i="6" s="1"/>
  <c r="P5493" i="6"/>
  <c r="U5493" i="6" s="1"/>
  <c r="V5493" i="6" s="1"/>
  <c r="N5494" i="6"/>
  <c r="P5494" i="6" s="1"/>
  <c r="U5494" i="6" s="1"/>
  <c r="V5494" i="6" s="1"/>
  <c r="N5495" i="6"/>
  <c r="O5495" i="6"/>
  <c r="N5496" i="6"/>
  <c r="P5496" i="6" s="1"/>
  <c r="U5496" i="6" s="1"/>
  <c r="V5496" i="6" s="1"/>
  <c r="N5497" i="6"/>
  <c r="O5497" i="6"/>
  <c r="N5498" i="6"/>
  <c r="P5498" i="6" s="1"/>
  <c r="U5498" i="6" s="1"/>
  <c r="N5499" i="6"/>
  <c r="P5499" i="6" s="1"/>
  <c r="U5499" i="6" s="1"/>
  <c r="N5500" i="6"/>
  <c r="P5500" i="6" s="1"/>
  <c r="U5500" i="6" s="1"/>
  <c r="V5500" i="6" s="1"/>
  <c r="J755" i="14"/>
  <c r="N5509" i="6" s="1"/>
  <c r="O5501" i="6"/>
  <c r="O5502" i="6"/>
  <c r="O5503" i="6"/>
  <c r="O5505" i="6"/>
  <c r="O5507" i="6"/>
  <c r="O5508" i="6"/>
  <c r="O5509" i="6"/>
  <c r="N5510" i="6"/>
  <c r="O5510" i="6"/>
  <c r="N5511" i="6"/>
  <c r="O5511" i="6"/>
  <c r="N5512" i="6"/>
  <c r="O5512" i="6"/>
  <c r="N5513" i="6"/>
  <c r="O5513" i="6"/>
  <c r="N5514" i="6"/>
  <c r="P5514" i="6" s="1"/>
  <c r="U5514" i="6" s="1"/>
  <c r="V5514" i="6" s="1"/>
  <c r="O5515" i="6"/>
  <c r="P5515" i="6" s="1"/>
  <c r="U5515" i="6" s="1"/>
  <c r="N5516" i="6"/>
  <c r="P5516" i="6" s="1"/>
  <c r="U5516" i="6" s="1"/>
  <c r="V5516" i="6" s="1"/>
  <c r="N5517" i="6"/>
  <c r="O5517" i="6"/>
  <c r="O5518" i="6"/>
  <c r="N5524" i="6"/>
  <c r="O5524" i="6"/>
  <c r="N5525" i="6"/>
  <c r="O5525" i="6"/>
  <c r="N5526" i="6"/>
  <c r="O5526" i="6"/>
  <c r="O5527" i="6"/>
  <c r="P5527" i="6" s="1"/>
  <c r="U5527" i="6" s="1"/>
  <c r="N5528" i="6"/>
  <c r="P5528" i="6" s="1"/>
  <c r="U5528" i="6" s="1"/>
  <c r="V5528" i="6" s="1"/>
  <c r="N5529" i="6"/>
  <c r="O5529" i="6"/>
  <c r="N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P5538" i="6"/>
  <c r="U5538" i="6" s="1"/>
  <c r="P5539" i="6"/>
  <c r="U5539" i="6" s="1"/>
  <c r="P5540" i="6"/>
  <c r="P5541" i="6"/>
  <c r="P5542" i="6"/>
  <c r="U5542" i="6" s="1"/>
  <c r="V5542" i="6" s="1"/>
  <c r="P5543" i="6"/>
  <c r="U5543" i="6" s="1"/>
  <c r="N5544" i="6"/>
  <c r="P5544" i="6" s="1"/>
  <c r="U5544" i="6" s="1"/>
  <c r="V5544" i="6" s="1"/>
  <c r="N5545" i="6"/>
  <c r="P5545" i="6" s="1"/>
  <c r="U5545" i="6" s="1"/>
  <c r="N5546" i="6"/>
  <c r="O5546" i="6"/>
  <c r="N5547" i="6"/>
  <c r="O5547" i="6"/>
  <c r="O5548" i="6"/>
  <c r="P5548" i="6" s="1"/>
  <c r="U5548" i="6" s="1"/>
  <c r="N5549" i="6"/>
  <c r="P5549" i="6" s="1"/>
  <c r="U5549" i="6" s="1"/>
  <c r="V5549" i="6" s="1"/>
  <c r="N5550" i="6"/>
  <c r="O5550" i="6"/>
  <c r="N5551" i="6"/>
  <c r="O5551" i="6"/>
  <c r="N5552" i="6"/>
  <c r="O5552" i="6"/>
  <c r="N5553" i="6"/>
  <c r="O5553" i="6"/>
  <c r="N5554" i="6"/>
  <c r="O5554" i="6"/>
  <c r="N5555" i="6"/>
  <c r="N5556" i="6"/>
  <c r="O5556" i="6"/>
  <c r="N5558" i="6"/>
  <c r="O5558" i="6"/>
  <c r="N5559" i="6"/>
  <c r="P5559" i="6" s="1"/>
  <c r="U5559" i="6" s="1"/>
  <c r="N5560" i="6"/>
  <c r="P5560" i="6" s="1"/>
  <c r="U5560" i="6" s="1"/>
  <c r="N5561" i="6"/>
  <c r="P5561" i="6" s="1"/>
  <c r="U5561" i="6" s="1"/>
  <c r="V5561" i="6" s="1"/>
  <c r="N5562" i="6"/>
  <c r="P5562" i="6" s="1"/>
  <c r="U5562" i="6" s="1"/>
  <c r="N5563" i="6"/>
  <c r="P5563" i="6" s="1"/>
  <c r="U5563" i="6" s="1"/>
  <c r="V5563" i="6" s="1"/>
  <c r="N5564" i="6"/>
  <c r="O5564" i="6"/>
  <c r="N5565" i="6"/>
  <c r="P5565" i="6" s="1"/>
  <c r="U5565" i="6" s="1"/>
  <c r="V5565" i="6" s="1"/>
  <c r="N5566" i="6"/>
  <c r="O5566" i="6"/>
  <c r="N5567" i="6"/>
  <c r="O5567" i="6"/>
  <c r="N5568" i="6"/>
  <c r="N5569" i="6"/>
  <c r="O5569" i="6"/>
  <c r="N5570" i="6"/>
  <c r="O5570" i="6"/>
  <c r="N5571" i="6"/>
  <c r="O5572" i="6"/>
  <c r="P5572" i="6" s="1"/>
  <c r="U5572" i="6" s="1"/>
  <c r="N5573" i="6"/>
  <c r="P5573" i="6" s="1"/>
  <c r="U5573" i="6" s="1"/>
  <c r="V5573" i="6" s="1"/>
  <c r="N5574" i="6"/>
  <c r="O5574" i="6"/>
  <c r="N5575" i="6"/>
  <c r="O5575" i="6"/>
  <c r="N5576" i="6"/>
  <c r="O5576" i="6"/>
  <c r="N5577" i="6"/>
  <c r="N5578" i="6"/>
  <c r="O5578" i="6"/>
  <c r="N5579" i="6"/>
  <c r="N5580" i="6"/>
  <c r="O5580" i="6"/>
  <c r="P5581" i="6"/>
  <c r="U5581" i="6" s="1"/>
  <c r="O768" i="14" s="1"/>
  <c r="N5582" i="6"/>
  <c r="P5582" i="6" s="1"/>
  <c r="U5582" i="6" s="1"/>
  <c r="V5582" i="6" s="1"/>
  <c r="N5583" i="6"/>
  <c r="P5583" i="6" s="1"/>
  <c r="J770" i="14"/>
  <c r="N5584" i="6" s="1"/>
  <c r="P5584" i="6" s="1"/>
  <c r="U5584" i="6" s="1"/>
  <c r="O5585" i="6"/>
  <c r="O5586" i="6"/>
  <c r="O5587" i="6"/>
  <c r="O5589" i="6"/>
  <c r="O5591" i="6"/>
  <c r="O5592" i="6"/>
  <c r="O5593" i="6"/>
  <c r="O5595" i="6"/>
  <c r="P5596" i="6"/>
  <c r="U5596" i="6" s="1"/>
  <c r="V5596" i="6" s="1"/>
  <c r="N5597" i="6"/>
  <c r="O5597" i="6"/>
  <c r="N5598" i="6"/>
  <c r="P5598" i="6" s="1"/>
  <c r="U5598" i="6" s="1"/>
  <c r="V5598" i="6" s="1"/>
  <c r="N5599" i="6"/>
  <c r="P5599" i="6" s="1"/>
  <c r="U5599" i="6" s="1"/>
  <c r="N5600" i="6"/>
  <c r="P5600" i="6" s="1"/>
  <c r="U5600" i="6" s="1"/>
  <c r="N5601" i="6"/>
  <c r="P5601" i="6" s="1"/>
  <c r="U5601" i="6" s="1"/>
  <c r="N5602" i="6"/>
  <c r="P5602" i="6" s="1"/>
  <c r="U5602" i="6" s="1"/>
  <c r="V5602" i="6" s="1"/>
  <c r="N5603" i="6"/>
  <c r="O5603" i="6"/>
  <c r="N5604" i="6"/>
  <c r="P5604" i="6" s="1"/>
  <c r="U5604" i="6" s="1"/>
  <c r="V5604" i="6" s="1"/>
  <c r="N5605" i="6"/>
  <c r="O5605" i="6"/>
  <c r="N5606" i="6"/>
  <c r="P5606" i="6" s="1"/>
  <c r="U5606" i="6" s="1"/>
  <c r="N5607" i="6"/>
  <c r="P5607" i="6" s="1"/>
  <c r="U5607" i="6" s="1"/>
  <c r="N5608" i="6"/>
  <c r="P5608" i="6" s="1"/>
  <c r="U5608" i="6" s="1"/>
  <c r="V5608" i="6" s="1"/>
  <c r="N5609" i="6"/>
  <c r="P5609" i="6" s="1"/>
  <c r="U5609" i="6" s="1"/>
  <c r="N5610" i="6"/>
  <c r="O5610" i="6"/>
  <c r="N5611" i="6"/>
  <c r="P5611" i="6" s="1"/>
  <c r="U5611" i="6" s="1"/>
  <c r="N5612" i="6"/>
  <c r="P5612" i="6" s="1"/>
  <c r="U5612" i="6" s="1"/>
  <c r="N5613" i="6"/>
  <c r="O5613" i="6"/>
  <c r="P5614" i="6"/>
  <c r="U5614" i="6" s="1"/>
  <c r="V5614" i="6" s="1"/>
  <c r="N5615" i="6"/>
  <c r="N5616" i="6"/>
  <c r="P5616" i="6" s="1"/>
  <c r="U5616" i="6" s="1"/>
  <c r="V5616" i="6" s="1"/>
  <c r="N5617" i="6"/>
  <c r="P5617" i="6" s="1"/>
  <c r="U5617" i="6" s="1"/>
  <c r="V5617" i="6" s="1"/>
  <c r="N5618" i="6"/>
  <c r="P5618" i="6" s="1"/>
  <c r="U5618" i="6" s="1"/>
  <c r="N5619" i="6"/>
  <c r="O5619" i="6"/>
  <c r="N5620" i="6"/>
  <c r="O5620" i="6"/>
  <c r="N5621" i="6"/>
  <c r="P5621" i="6" s="1"/>
  <c r="U5621" i="6" s="1"/>
  <c r="N5622" i="6"/>
  <c r="P5622" i="6" s="1"/>
  <c r="U5622" i="6" s="1"/>
  <c r="P5623" i="6"/>
  <c r="U5623" i="6" s="1"/>
  <c r="V5623" i="6" s="1"/>
  <c r="N5624" i="6"/>
  <c r="P5624" i="6" s="1"/>
  <c r="U5624" i="6" s="1"/>
  <c r="V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N5628" i="6"/>
  <c r="P5628" i="6" s="1"/>
  <c r="U5628" i="6" s="1"/>
  <c r="V5628" i="6" s="1"/>
  <c r="N5629" i="6"/>
  <c r="O5629" i="6"/>
  <c r="N5630" i="6"/>
  <c r="P5630" i="6" s="1"/>
  <c r="U5630" i="6" s="1"/>
  <c r="V5630" i="6" s="1"/>
  <c r="N5631" i="6"/>
  <c r="O5631" i="6"/>
  <c r="P5632" i="6"/>
  <c r="U5632" i="6" s="1"/>
  <c r="V5632" i="6" s="1"/>
  <c r="N5633" i="6"/>
  <c r="O5633" i="6"/>
  <c r="N5634" i="6"/>
  <c r="O5634" i="6"/>
  <c r="N5635" i="6"/>
  <c r="P5635" i="6" s="1"/>
  <c r="U5635" i="6" s="1"/>
  <c r="N5636" i="6"/>
  <c r="O5636" i="6"/>
  <c r="N5637" i="6"/>
  <c r="O5637" i="6"/>
  <c r="N5638" i="6"/>
  <c r="P5638" i="6" s="1"/>
  <c r="U5638" i="6" s="1"/>
  <c r="V5638" i="6" s="1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O5645" i="6"/>
  <c r="P5645" i="6" s="1"/>
  <c r="U5645" i="6" s="1"/>
  <c r="V5645" i="6" s="1"/>
  <c r="N5646" i="6"/>
  <c r="O5646" i="6"/>
  <c r="N5647" i="6"/>
  <c r="O5647" i="6"/>
  <c r="N5648" i="6"/>
  <c r="O5648" i="6"/>
  <c r="N5649" i="6"/>
  <c r="P5649" i="6" s="1"/>
  <c r="U5649" i="6" s="1"/>
  <c r="V5649" i="6" s="1"/>
  <c r="N5650" i="6"/>
  <c r="O5650" i="6"/>
  <c r="N5651" i="6"/>
  <c r="O5651" i="6"/>
  <c r="N5652" i="6"/>
  <c r="P5652" i="6" s="1"/>
  <c r="U5652" i="6" s="1"/>
  <c r="V5652" i="6" s="1"/>
  <c r="N5653" i="6"/>
  <c r="P5654" i="6"/>
  <c r="U5654" i="6" s="1"/>
  <c r="P5655" i="6"/>
  <c r="U5655" i="6" s="1"/>
  <c r="P5656" i="6"/>
  <c r="U5656" i="6" s="1"/>
  <c r="O781" i="14" s="1"/>
  <c r="P5657" i="6"/>
  <c r="U5657" i="6" s="1"/>
  <c r="V5657" i="6" s="1"/>
  <c r="P5658" i="6"/>
  <c r="U5658" i="6" s="1"/>
  <c r="N5659" i="6"/>
  <c r="P5659" i="6" s="1"/>
  <c r="P5661" i="6"/>
  <c r="U5661" i="6" s="1"/>
  <c r="E56" i="48" s="1"/>
  <c r="P5662" i="6"/>
  <c r="U5662" i="6" s="1"/>
  <c r="N5663" i="6"/>
  <c r="O5663" i="6"/>
  <c r="N5664" i="6"/>
  <c r="P5664" i="6" s="1"/>
  <c r="U5664" i="6" s="1"/>
  <c r="V5664" i="6" s="1"/>
  <c r="O5665" i="6"/>
  <c r="P5665" i="6" s="1"/>
  <c r="U5665" i="6" s="1"/>
  <c r="N5666" i="6"/>
  <c r="O5666" i="6"/>
  <c r="N5667" i="6"/>
  <c r="N5668" i="6"/>
  <c r="P5668" i="6" s="1"/>
  <c r="U5668" i="6" s="1"/>
  <c r="V5668" i="6" s="1"/>
  <c r="N5669" i="6"/>
  <c r="O5669" i="6"/>
  <c r="N5670" i="6"/>
  <c r="O5670" i="6"/>
  <c r="N5671" i="6"/>
  <c r="O5671" i="6"/>
  <c r="N5672" i="6"/>
  <c r="P5672" i="6" s="1"/>
  <c r="U5672" i="6" s="1"/>
  <c r="V5672" i="6" s="1"/>
  <c r="N5673" i="6"/>
  <c r="O5673" i="6"/>
  <c r="O5674" i="6"/>
  <c r="P5674" i="6" s="1"/>
  <c r="U5674" i="6" s="1"/>
  <c r="V5674" i="6" s="1"/>
  <c r="N5676" i="6"/>
  <c r="O5676" i="6"/>
  <c r="N5677" i="6"/>
  <c r="O5677" i="6"/>
  <c r="N5678" i="6"/>
  <c r="O5678" i="6"/>
  <c r="N5679" i="6"/>
  <c r="O5679" i="6"/>
  <c r="N5680" i="6"/>
  <c r="O5680" i="6"/>
  <c r="N5681" i="6"/>
  <c r="P5681" i="6" s="1"/>
  <c r="U5681" i="6" s="1"/>
  <c r="N5682" i="6"/>
  <c r="N5683" i="6"/>
  <c r="N5684" i="6"/>
  <c r="P5684" i="6" s="1"/>
  <c r="U5684" i="6" s="1"/>
  <c r="V5684" i="6" s="1"/>
  <c r="N5685" i="6"/>
  <c r="P5685" i="6" s="1"/>
  <c r="U5685" i="6" s="1"/>
  <c r="V5685" i="6" s="1"/>
  <c r="N5690" i="6"/>
  <c r="N5691" i="6"/>
  <c r="O5691" i="6"/>
  <c r="N5692" i="6"/>
  <c r="O5692" i="6"/>
  <c r="N5693" i="6"/>
  <c r="O5693" i="6"/>
  <c r="N5694" i="6"/>
  <c r="P5694" i="6" s="1"/>
  <c r="U5694" i="6" s="1"/>
  <c r="V5694" i="6" s="1"/>
  <c r="N5696" i="6"/>
  <c r="O5696" i="6"/>
  <c r="N5697" i="6"/>
  <c r="N5698" i="6"/>
  <c r="N5699" i="6"/>
  <c r="O5699" i="6"/>
  <c r="N5700" i="6"/>
  <c r="P5700" i="6" s="1"/>
  <c r="U5700" i="6" s="1"/>
  <c r="V5700" i="6" s="1"/>
  <c r="N5701" i="6"/>
  <c r="O5701" i="6"/>
  <c r="N5702" i="6"/>
  <c r="O5702" i="6"/>
  <c r="N5703" i="6"/>
  <c r="N5704" i="6"/>
  <c r="O5704" i="6"/>
  <c r="N5705" i="6"/>
  <c r="P5705" i="6" s="1"/>
  <c r="U5705" i="6" s="1"/>
  <c r="V5705" i="6" s="1"/>
  <c r="N5706" i="6"/>
  <c r="N5707" i="6"/>
  <c r="O5707" i="6"/>
  <c r="N5708" i="6"/>
  <c r="P5708" i="6" s="1"/>
  <c r="U5708" i="6" s="1"/>
  <c r="V5708" i="6" s="1"/>
  <c r="O5709" i="6"/>
  <c r="P5709" i="6" s="1"/>
  <c r="U5709" i="6" s="1"/>
  <c r="V5709" i="6" s="1"/>
  <c r="N5710" i="6"/>
  <c r="O5710" i="6"/>
  <c r="N5711" i="6"/>
  <c r="O5711" i="6"/>
  <c r="N5712" i="6"/>
  <c r="P5712" i="6" s="1"/>
  <c r="U5712" i="6" s="1"/>
  <c r="V5712" i="6" s="1"/>
  <c r="N5713" i="6"/>
  <c r="O5713" i="6"/>
  <c r="N5714" i="6"/>
  <c r="O5714" i="6"/>
  <c r="N5715" i="6"/>
  <c r="O5715" i="6"/>
  <c r="O5716" i="6"/>
  <c r="P5716" i="6" s="1"/>
  <c r="U5716" i="6" s="1"/>
  <c r="V5716" i="6" s="1"/>
  <c r="N5717" i="6"/>
  <c r="P5717" i="6" s="1"/>
  <c r="U5717" i="6" s="1"/>
  <c r="N5718" i="6"/>
  <c r="P5718" i="6" s="1"/>
  <c r="U5718" i="6" s="1"/>
  <c r="N5719" i="6"/>
  <c r="O5719" i="6"/>
  <c r="N5720" i="6"/>
  <c r="O5720" i="6"/>
  <c r="N5721" i="6"/>
  <c r="O5721" i="6"/>
  <c r="N5722" i="6"/>
  <c r="P5722" i="6" s="1"/>
  <c r="U5722" i="6" s="1"/>
  <c r="P5723" i="6"/>
  <c r="U5723" i="6" s="1"/>
  <c r="O793" i="14" s="1"/>
  <c r="N5724" i="6"/>
  <c r="O5724" i="6"/>
  <c r="N5725" i="6"/>
  <c r="O5725" i="6"/>
  <c r="N5726" i="6"/>
  <c r="P5726" i="6" s="1"/>
  <c r="U5726" i="6" s="1"/>
  <c r="V5726" i="6" s="1"/>
  <c r="N5727" i="6"/>
  <c r="O5728" i="6"/>
  <c r="P5728" i="6" s="1"/>
  <c r="U5728" i="6" s="1"/>
  <c r="V5728" i="6" s="1"/>
  <c r="N5729" i="6"/>
  <c r="O5729" i="6"/>
  <c r="N5730" i="6"/>
  <c r="O5730" i="6"/>
  <c r="N5731" i="6"/>
  <c r="P5731" i="6" s="1"/>
  <c r="U5731" i="6" s="1"/>
  <c r="N5732" i="6"/>
  <c r="O5732" i="6"/>
  <c r="N5733" i="6"/>
  <c r="O5733" i="6"/>
  <c r="N5734" i="6"/>
  <c r="O5734" i="6"/>
  <c r="N5735" i="6"/>
  <c r="O5735" i="6"/>
  <c r="N5736" i="6"/>
  <c r="O5736" i="6"/>
  <c r="N5737" i="6"/>
  <c r="P5737" i="6" s="1"/>
  <c r="U5737" i="6" s="1"/>
  <c r="N5738" i="6"/>
  <c r="O5738" i="6"/>
  <c r="P5739" i="6"/>
  <c r="U5739" i="6" s="1"/>
  <c r="N5740" i="6"/>
  <c r="O5740" i="6"/>
  <c r="N5741" i="6"/>
  <c r="O5741" i="6"/>
  <c r="P5742" i="6"/>
  <c r="U5742" i="6" s="1"/>
  <c r="V5742" i="6" s="1"/>
  <c r="P5743" i="6"/>
  <c r="U5743" i="6" s="1"/>
  <c r="V5743" i="6" s="1"/>
  <c r="N5744" i="6"/>
  <c r="P5744" i="6" s="1"/>
  <c r="U5744" i="6" s="1"/>
  <c r="P5745" i="6"/>
  <c r="U5745" i="6" s="1"/>
  <c r="V5745" i="6" s="1"/>
  <c r="N5746" i="6"/>
  <c r="P5746" i="6" s="1"/>
  <c r="U5746" i="6" s="1"/>
  <c r="N5747" i="6"/>
  <c r="P5747" i="6" s="1"/>
  <c r="U5747" i="6" s="1"/>
  <c r="V5747" i="6" s="1"/>
  <c r="N5748" i="6"/>
  <c r="P5748" i="6" s="1"/>
  <c r="U5748" i="6" s="1"/>
  <c r="V5748" i="6" s="1"/>
  <c r="N5749" i="6"/>
  <c r="O5749" i="6"/>
  <c r="N5750" i="6"/>
  <c r="P5750" i="6" s="1"/>
  <c r="U5750" i="6" s="1"/>
  <c r="V5750" i="6" s="1"/>
  <c r="N5752" i="6"/>
  <c r="P5752" i="6" s="1"/>
  <c r="U5752" i="6" s="1"/>
  <c r="N5753" i="6"/>
  <c r="O5753" i="6"/>
  <c r="N5754" i="6"/>
  <c r="P5754" i="6" s="1"/>
  <c r="U5754" i="6" s="1"/>
  <c r="N5755" i="6"/>
  <c r="O5755" i="6"/>
  <c r="N5756" i="6"/>
  <c r="P5756" i="6" s="1"/>
  <c r="U5756" i="6" s="1"/>
  <c r="V5756" i="6" s="1"/>
  <c r="N5758" i="6"/>
  <c r="O5758" i="6"/>
  <c r="N5759" i="6"/>
  <c r="P5759" i="6" s="1"/>
  <c r="U5759" i="6" s="1"/>
  <c r="V5759" i="6" s="1"/>
  <c r="N5760" i="6"/>
  <c r="O5760" i="6"/>
  <c r="O5761" i="6"/>
  <c r="P5761" i="6" s="1"/>
  <c r="U5761" i="6" s="1"/>
  <c r="V5761" i="6" s="1"/>
  <c r="N5762" i="6"/>
  <c r="O5762" i="6"/>
  <c r="N5763" i="6"/>
  <c r="O5763" i="6"/>
  <c r="N5764" i="6"/>
  <c r="O5764" i="6"/>
  <c r="N5765" i="6"/>
  <c r="P5765" i="6" s="1"/>
  <c r="U5765" i="6" s="1"/>
  <c r="N5766" i="6"/>
  <c r="O5766" i="6"/>
  <c r="N5767" i="6"/>
  <c r="P5767" i="6" s="1"/>
  <c r="U5767" i="6" s="1"/>
  <c r="V5767" i="6" s="1"/>
  <c r="N5768" i="6"/>
  <c r="P5768" i="6" s="1"/>
  <c r="U5768" i="6" s="1"/>
  <c r="V5768" i="6" s="1"/>
  <c r="N5769" i="6"/>
  <c r="O5769" i="6"/>
  <c r="N5770" i="6"/>
  <c r="P5770" i="6" s="1"/>
  <c r="U5770" i="6" s="1"/>
  <c r="V5770" i="6" s="1"/>
  <c r="N5771" i="6"/>
  <c r="O5771" i="6"/>
  <c r="N5772" i="6"/>
  <c r="P5772" i="6" s="1"/>
  <c r="U5772" i="6" s="1"/>
  <c r="V5772" i="6" s="1"/>
  <c r="N5773" i="6"/>
  <c r="P5773" i="6" s="1"/>
  <c r="U5773" i="6" s="1"/>
  <c r="V5773" i="6" s="1"/>
  <c r="N5774" i="6"/>
  <c r="P5774" i="6" s="1"/>
  <c r="U5774" i="6" s="1"/>
  <c r="V5774" i="6" s="1"/>
  <c r="N5775" i="6"/>
  <c r="O5775" i="6"/>
  <c r="N5776" i="6"/>
  <c r="O5776" i="6"/>
  <c r="N5777" i="6"/>
  <c r="O5777" i="6"/>
  <c r="N5778" i="6"/>
  <c r="O5778" i="6"/>
  <c r="N5779" i="6"/>
  <c r="O5779" i="6"/>
  <c r="N5780" i="6"/>
  <c r="P5780" i="6" s="1"/>
  <c r="U5780" i="6" s="1"/>
  <c r="V5780" i="6" s="1"/>
  <c r="N5781" i="6"/>
  <c r="P5781" i="6" s="1"/>
  <c r="U5781" i="6" s="1"/>
  <c r="V5781" i="6" s="1"/>
  <c r="N5782" i="6"/>
  <c r="P5782" i="6" s="1"/>
  <c r="U5782" i="6" s="1"/>
  <c r="N5783" i="6"/>
  <c r="O5783" i="6"/>
  <c r="N5784" i="6"/>
  <c r="P5784" i="6" s="1"/>
  <c r="U5784" i="6" s="1"/>
  <c r="N5785" i="6"/>
  <c r="P5785" i="6" s="1"/>
  <c r="U5785" i="6" s="1"/>
  <c r="P5786" i="6"/>
  <c r="U5786" i="6" s="1"/>
  <c r="N5787" i="6"/>
  <c r="P5787" i="6" s="1"/>
  <c r="U5787" i="6" s="1"/>
  <c r="N5788" i="6"/>
  <c r="P5788" i="6" s="1"/>
  <c r="U5788" i="6" s="1"/>
  <c r="N5789" i="6"/>
  <c r="P5789" i="6" s="1"/>
  <c r="U5789" i="6" s="1"/>
  <c r="P5790" i="6"/>
  <c r="U5790" i="6" s="1"/>
  <c r="O805" i="14" s="1"/>
  <c r="P5791" i="6"/>
  <c r="U5791" i="6" s="1"/>
  <c r="P5792" i="6"/>
  <c r="P5793" i="6"/>
  <c r="U5793" i="6" s="1"/>
  <c r="O808" i="14" s="1"/>
  <c r="N5803" i="6"/>
  <c r="P5803" i="6" s="1"/>
  <c r="U5803" i="6" s="1"/>
  <c r="N5804" i="6"/>
  <c r="O5804" i="6"/>
  <c r="N5807" i="6"/>
  <c r="P5807" i="6" s="1"/>
  <c r="U5807" i="6" s="1"/>
  <c r="N5810" i="6"/>
  <c r="O5810" i="6"/>
  <c r="N5811" i="6"/>
  <c r="P5811" i="6" s="1"/>
  <c r="U5811" i="6" s="1"/>
  <c r="N5812" i="6"/>
  <c r="O5812" i="6"/>
  <c r="N5817" i="6"/>
  <c r="P5817" i="6" s="1"/>
  <c r="N5819" i="6"/>
  <c r="P5819" i="6" s="1"/>
  <c r="U5819" i="6" s="1"/>
  <c r="N5822" i="6"/>
  <c r="P5822" i="6" s="1"/>
  <c r="U5822" i="6" s="1"/>
  <c r="N5826" i="6"/>
  <c r="O5826" i="6"/>
  <c r="N5827" i="6"/>
  <c r="P5827" i="6" s="1"/>
  <c r="N5828" i="6"/>
  <c r="P5828" i="6" s="1"/>
  <c r="U5828" i="6" s="1"/>
  <c r="N5829" i="6"/>
  <c r="O5829" i="6"/>
  <c r="N5832" i="6"/>
  <c r="P5832" i="6" s="1"/>
  <c r="U5832" i="6" s="1"/>
  <c r="N5833" i="6"/>
  <c r="P5833" i="6" s="1"/>
  <c r="U5833" i="6" s="1"/>
  <c r="N5834" i="6"/>
  <c r="P5834" i="6" s="1"/>
  <c r="U5834" i="6" s="1"/>
  <c r="N5835" i="6"/>
  <c r="O5835" i="6"/>
  <c r="N5836" i="6"/>
  <c r="P5836" i="6" s="1"/>
  <c r="U5836" i="6" s="1"/>
  <c r="N5837" i="6"/>
  <c r="O5837" i="6"/>
  <c r="N5838" i="6"/>
  <c r="P5838" i="6" s="1"/>
  <c r="U5838" i="6" s="1"/>
  <c r="P5839" i="6"/>
  <c r="P5840" i="6"/>
  <c r="U5840" i="6" s="1"/>
  <c r="V5840" i="6" s="1"/>
  <c r="P5841" i="6"/>
  <c r="U5841" i="6" s="1"/>
  <c r="V5841" i="6" s="1"/>
  <c r="J817" i="14"/>
  <c r="N5843" i="6" s="1"/>
  <c r="P5843" i="6" s="1"/>
  <c r="U5843" i="6" s="1"/>
  <c r="J818" i="14"/>
  <c r="N5854" i="6" s="1"/>
  <c r="P5854" i="6" s="1"/>
  <c r="U5854" i="6" s="1"/>
  <c r="N5861" i="6"/>
  <c r="P5861" i="6" s="1"/>
  <c r="U5861" i="6" s="1"/>
  <c r="N5862" i="6"/>
  <c r="P5862" i="6" s="1"/>
  <c r="U5862" i="6" s="1"/>
  <c r="N5863" i="6"/>
  <c r="P5863" i="6" s="1"/>
  <c r="U5863" i="6" s="1"/>
  <c r="N5864" i="6"/>
  <c r="P5864" i="6" s="1"/>
  <c r="U5864" i="6" s="1"/>
  <c r="N5865" i="6"/>
  <c r="P5865" i="6" s="1"/>
  <c r="U5865" i="6" s="1"/>
  <c r="N5866" i="6"/>
  <c r="P5866" i="6" s="1"/>
  <c r="U5866" i="6" s="1"/>
  <c r="N5867" i="6"/>
  <c r="P5867" i="6" s="1"/>
  <c r="U5867" i="6" s="1"/>
  <c r="N5868" i="6"/>
  <c r="P5868" i="6" s="1"/>
  <c r="U5868" i="6" s="1"/>
  <c r="N5869" i="6"/>
  <c r="P5869" i="6" s="1"/>
  <c r="U5869" i="6" s="1"/>
  <c r="N5870" i="6"/>
  <c r="P5870" i="6" s="1"/>
  <c r="U5870" i="6" s="1"/>
  <c r="N5871" i="6"/>
  <c r="P5871" i="6" s="1"/>
  <c r="U5871" i="6" s="1"/>
  <c r="N5872" i="6"/>
  <c r="P5872" i="6" s="1"/>
  <c r="U5872" i="6" s="1"/>
  <c r="J820" i="14"/>
  <c r="N5874" i="6" s="1"/>
  <c r="P5874" i="6" s="1"/>
  <c r="U5874" i="6" s="1"/>
  <c r="P6337" i="6"/>
  <c r="U6337" i="6" s="1"/>
  <c r="P6338" i="6"/>
  <c r="U6338" i="6" s="1"/>
  <c r="P6339" i="6"/>
  <c r="U6339" i="6" s="1"/>
  <c r="P6340" i="6"/>
  <c r="U6340" i="6" s="1"/>
  <c r="P6341" i="6"/>
  <c r="U6341" i="6" s="1"/>
  <c r="P6342" i="6"/>
  <c r="U6342" i="6" s="1"/>
  <c r="P6343" i="6"/>
  <c r="U6343" i="6" s="1"/>
  <c r="N808" i="14"/>
  <c r="N807" i="14"/>
  <c r="N806" i="14"/>
  <c r="N805" i="14"/>
  <c r="N804" i="14"/>
  <c r="P804" i="14" s="1"/>
  <c r="N803" i="14"/>
  <c r="N802" i="14"/>
  <c r="N801" i="14"/>
  <c r="N800" i="14"/>
  <c r="Q800" i="14"/>
  <c r="N799" i="14"/>
  <c r="N798" i="14"/>
  <c r="N797" i="14"/>
  <c r="N796" i="14"/>
  <c r="N795" i="14"/>
  <c r="N794" i="14"/>
  <c r="N793" i="14"/>
  <c r="N792" i="14"/>
  <c r="N791" i="14"/>
  <c r="N790" i="14"/>
  <c r="N789" i="14"/>
  <c r="N788" i="14"/>
  <c r="N787" i="14"/>
  <c r="N786" i="14"/>
  <c r="N785" i="14"/>
  <c r="N784" i="14"/>
  <c r="N783" i="14"/>
  <c r="N782" i="14"/>
  <c r="N781" i="14"/>
  <c r="N780" i="14"/>
  <c r="N779" i="14"/>
  <c r="N778" i="14"/>
  <c r="N777" i="14"/>
  <c r="N776" i="14"/>
  <c r="N775" i="14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N827" i="14"/>
  <c r="P827" i="14" s="1"/>
  <c r="J827" i="14"/>
  <c r="Q827" i="14" s="1"/>
  <c r="N826" i="14"/>
  <c r="P826" i="14" s="1"/>
  <c r="J826" i="14"/>
  <c r="Q826" i="14" s="1"/>
  <c r="J825" i="14"/>
  <c r="Q825" i="14" s="1"/>
  <c r="N825" i="14"/>
  <c r="P825" i="14" s="1"/>
  <c r="N824" i="14"/>
  <c r="P824" i="14" s="1"/>
  <c r="J824" i="14"/>
  <c r="J823" i="14"/>
  <c r="Q823" i="14" s="1"/>
  <c r="N823" i="14"/>
  <c r="P823" i="14" s="1"/>
  <c r="J822" i="14"/>
  <c r="N822" i="14"/>
  <c r="P822" i="14" s="1"/>
  <c r="N821" i="14"/>
  <c r="P821" i="14" s="1"/>
  <c r="J821" i="14"/>
  <c r="Q821" i="14" s="1"/>
  <c r="N820" i="14"/>
  <c r="P820" i="14" s="1"/>
  <c r="N819" i="14"/>
  <c r="P819" i="14" s="1"/>
  <c r="N818" i="14"/>
  <c r="P818" i="14" s="1"/>
  <c r="N817" i="14"/>
  <c r="P817" i="14" s="1"/>
  <c r="N816" i="14"/>
  <c r="N815" i="14"/>
  <c r="N814" i="14"/>
  <c r="P814" i="14" s="1"/>
  <c r="N813" i="14"/>
  <c r="N812" i="14"/>
  <c r="N811" i="14"/>
  <c r="Q810" i="14"/>
  <c r="N810" i="14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D5485" i="6"/>
  <c r="C5485" i="6"/>
  <c r="B5485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D5470" i="6"/>
  <c r="C5470" i="6"/>
  <c r="B5470" i="6"/>
  <c r="D5469" i="6"/>
  <c r="C5469" i="6"/>
  <c r="B5469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D5508" i="6"/>
  <c r="C5508" i="6"/>
  <c r="B5508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D5608" i="6"/>
  <c r="C5608" i="6"/>
  <c r="B5608" i="6"/>
  <c r="D5607" i="6"/>
  <c r="C5607" i="6"/>
  <c r="B5607" i="6"/>
  <c r="V5606" i="6"/>
  <c r="D5606" i="6"/>
  <c r="C5606" i="6"/>
  <c r="B5606" i="6"/>
  <c r="D5605" i="6"/>
  <c r="C5605" i="6"/>
  <c r="B5605" i="6"/>
  <c r="D5604" i="6"/>
  <c r="C5604" i="6"/>
  <c r="B5604" i="6"/>
  <c r="D5603" i="6"/>
  <c r="C5603" i="6"/>
  <c r="B5603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D5650" i="6"/>
  <c r="C5650" i="6"/>
  <c r="B5650" i="6"/>
  <c r="D5649" i="6"/>
  <c r="C5649" i="6"/>
  <c r="B5649" i="6"/>
  <c r="D5648" i="6"/>
  <c r="C5648" i="6"/>
  <c r="B5648" i="6"/>
  <c r="V5647" i="6"/>
  <c r="D5647" i="6"/>
  <c r="C5647" i="6"/>
  <c r="B5647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D4842" i="6"/>
  <c r="C4842" i="6"/>
  <c r="B4842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D5117" i="6"/>
  <c r="C5117" i="6"/>
  <c r="B5117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240" i="14"/>
  <c r="Q351" i="14"/>
  <c r="Q258" i="14"/>
  <c r="Q189" i="14"/>
  <c r="Q553" i="14"/>
  <c r="Q260" i="14"/>
  <c r="Q158" i="14"/>
  <c r="Q652" i="14"/>
  <c r="Q660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2" i="14"/>
  <c r="Q774" i="14"/>
  <c r="Q777" i="14"/>
  <c r="Q758" i="14"/>
  <c r="Q782" i="14"/>
  <c r="Q778" i="14"/>
  <c r="Q724" i="14"/>
  <c r="Q784" i="14"/>
  <c r="Q804" i="14"/>
  <c r="Q805" i="14"/>
  <c r="Q765" i="14"/>
  <c r="Q806" i="14"/>
  <c r="Q799" i="14"/>
  <c r="Q779" i="14"/>
  <c r="Q796" i="14"/>
  <c r="Q780" i="14"/>
  <c r="Q808" i="14"/>
  <c r="Q783" i="14"/>
  <c r="Q785" i="14"/>
  <c r="Q798" i="14"/>
  <c r="Q789" i="14"/>
  <c r="Q766" i="14"/>
  <c r="Q756" i="14"/>
  <c r="Q793" i="14"/>
  <c r="Q788" i="14"/>
  <c r="Q767" i="14"/>
  <c r="Q745" i="14"/>
  <c r="Q787" i="14"/>
  <c r="G25" i="48"/>
  <c r="G55" i="48"/>
  <c r="G45" i="48"/>
  <c r="G41" i="48"/>
  <c r="G49" i="48"/>
  <c r="G35" i="48"/>
  <c r="G48" i="48"/>
  <c r="G34" i="48"/>
  <c r="G18" i="48"/>
  <c r="G13" i="48"/>
  <c r="G17" i="48"/>
  <c r="G19" i="48"/>
  <c r="G23" i="48"/>
  <c r="G22" i="48"/>
  <c r="G36" i="48"/>
  <c r="G50" i="48"/>
  <c r="G16" i="48"/>
  <c r="G37" i="48"/>
  <c r="G42" i="48"/>
  <c r="G27" i="48"/>
  <c r="G52" i="48"/>
  <c r="G20" i="48"/>
  <c r="G14" i="48"/>
  <c r="D11" i="48"/>
  <c r="I11" i="48" s="1"/>
  <c r="G24" i="48"/>
  <c r="G15" i="48"/>
  <c r="Q792" i="14"/>
  <c r="Q794" i="14"/>
  <c r="Q795" i="14"/>
  <c r="Q790" i="14"/>
  <c r="Q791" i="14"/>
  <c r="G12" i="48"/>
  <c r="G21" i="48"/>
  <c r="G26" i="48"/>
  <c r="G44" i="48"/>
  <c r="G46" i="48"/>
  <c r="Q815" i="14"/>
  <c r="Q801" i="14"/>
  <c r="Q802" i="14"/>
  <c r="Q813" i="14"/>
  <c r="V2424" i="6"/>
  <c r="V2596" i="6"/>
  <c r="Q811" i="14"/>
  <c r="V942" i="6"/>
  <c r="V592" i="6"/>
  <c r="V1895" i="6"/>
  <c r="V173" i="6"/>
  <c r="V1085" i="6"/>
  <c r="V2533" i="6"/>
  <c r="M324" i="14"/>
  <c r="R324" i="14" s="1"/>
  <c r="V2238" i="6"/>
  <c r="V1417" i="6"/>
  <c r="Q781" i="14"/>
  <c r="V3081" i="6"/>
  <c r="V2327" i="6"/>
  <c r="V1468" i="6"/>
  <c r="V86" i="6"/>
  <c r="V2882" i="6"/>
  <c r="V1781" i="6"/>
  <c r="V1656" i="6"/>
  <c r="Q814" i="14"/>
  <c r="Q797" i="14"/>
  <c r="Q786" i="14"/>
  <c r="Q807" i="14"/>
  <c r="Q776" i="14"/>
  <c r="V4699" i="6"/>
  <c r="V1154" i="6"/>
  <c r="V31" i="6"/>
  <c r="V5047" i="6"/>
  <c r="V4679" i="6"/>
  <c r="V5046" i="6"/>
  <c r="V5055" i="6"/>
  <c r="V5069" i="6"/>
  <c r="V1998" i="6"/>
  <c r="V963" i="6"/>
  <c r="V868" i="6"/>
  <c r="V700" i="6"/>
  <c r="V3398" i="6"/>
  <c r="V1152" i="6"/>
  <c r="V397" i="6"/>
  <c r="V232" i="6"/>
  <c r="V216" i="6"/>
  <c r="V4697" i="6"/>
  <c r="V4214" i="6"/>
  <c r="V3674" i="6"/>
  <c r="V3527" i="6"/>
  <c r="V2428" i="6"/>
  <c r="V169" i="6"/>
  <c r="V4107" i="6"/>
  <c r="V4101" i="6"/>
  <c r="V4047" i="6"/>
  <c r="V2912" i="6"/>
  <c r="V2431" i="6"/>
  <c r="V231" i="6"/>
  <c r="V4633" i="6"/>
  <c r="V2078" i="6"/>
  <c r="V1865" i="6"/>
  <c r="V361" i="6"/>
  <c r="V124" i="6"/>
  <c r="V5374" i="6"/>
  <c r="V5359" i="6"/>
  <c r="V5287" i="6"/>
  <c r="V5083" i="6"/>
  <c r="V5074" i="6"/>
  <c r="V4097" i="6"/>
  <c r="V4049" i="6"/>
  <c r="V5148" i="6"/>
  <c r="V4100" i="6"/>
  <c r="V3937" i="6"/>
  <c r="V3611" i="6"/>
  <c r="V3168" i="6"/>
  <c r="V3109" i="6"/>
  <c r="V3075" i="6"/>
  <c r="V2886" i="6"/>
  <c r="V4694" i="6"/>
  <c r="V4494" i="6"/>
  <c r="V3143" i="6"/>
  <c r="V2989" i="6"/>
  <c r="V2814" i="6"/>
  <c r="V2775" i="6"/>
  <c r="V4579" i="6"/>
  <c r="V3234" i="6"/>
  <c r="V2993" i="6"/>
  <c r="V2877" i="6"/>
  <c r="V3530" i="6"/>
  <c r="V3014" i="6"/>
  <c r="V2333" i="6"/>
  <c r="V2048" i="6"/>
  <c r="V2047" i="6"/>
  <c r="V1891" i="6"/>
  <c r="V1588" i="6"/>
  <c r="V961" i="6"/>
  <c r="V166" i="6"/>
  <c r="V2002" i="6"/>
  <c r="V1307" i="6"/>
  <c r="V1182" i="6"/>
  <c r="V957" i="6"/>
  <c r="V902" i="6"/>
  <c r="V753" i="6"/>
  <c r="V640" i="6"/>
  <c r="V192" i="6"/>
  <c r="V187" i="6"/>
  <c r="V71" i="6"/>
  <c r="V61" i="6"/>
  <c r="V40" i="6"/>
  <c r="V1878" i="6"/>
  <c r="V1816" i="6"/>
  <c r="V1717" i="6"/>
  <c r="V1660" i="6"/>
  <c r="V1219" i="6"/>
  <c r="V986" i="6"/>
  <c r="V960" i="6"/>
  <c r="V857" i="6"/>
  <c r="V849" i="6"/>
  <c r="V747" i="6"/>
  <c r="V708" i="6"/>
  <c r="V323" i="6"/>
  <c r="V252" i="6"/>
  <c r="V158" i="6"/>
  <c r="V34" i="6"/>
  <c r="V6" i="6"/>
  <c r="V756" i="6"/>
  <c r="V702" i="6"/>
  <c r="V167" i="6"/>
  <c r="V60" i="6"/>
  <c r="V53" i="6"/>
  <c r="V2182" i="6"/>
  <c r="V2160" i="6"/>
  <c r="V2042" i="6"/>
  <c r="V1864" i="6"/>
  <c r="V958" i="6"/>
  <c r="V955" i="6"/>
  <c r="V900" i="6"/>
  <c r="V726" i="6"/>
  <c r="V711" i="6"/>
  <c r="V408" i="6"/>
  <c r="V102" i="6"/>
  <c r="V92" i="6"/>
  <c r="V5409" i="6"/>
  <c r="V5394" i="6"/>
  <c r="V5325" i="6"/>
  <c r="V5436" i="6"/>
  <c r="V5434" i="6"/>
  <c r="V5227" i="6"/>
  <c r="V5337" i="6"/>
  <c r="V5175" i="6"/>
  <c r="V5174" i="6"/>
  <c r="V5066" i="6"/>
  <c r="V5065" i="6"/>
  <c r="V5033" i="6"/>
  <c r="V4219" i="6"/>
  <c r="V3603" i="6"/>
  <c r="V5080" i="6"/>
  <c r="V4784" i="6"/>
  <c r="V4933" i="6"/>
  <c r="V4761" i="6"/>
  <c r="V4709" i="6"/>
  <c r="V4587" i="6"/>
  <c r="V4549" i="6"/>
  <c r="V4430" i="6"/>
  <c r="V3965" i="6"/>
  <c r="V4609" i="6"/>
  <c r="V4012" i="6"/>
  <c r="V3967" i="6"/>
  <c r="V3510" i="6"/>
  <c r="V4894" i="6"/>
  <c r="V4489" i="6"/>
  <c r="V3787" i="6"/>
  <c r="V5052" i="6"/>
  <c r="V5014" i="6"/>
  <c r="V4931" i="6"/>
  <c r="V4708" i="6"/>
  <c r="V4553" i="6"/>
  <c r="V4550" i="6"/>
  <c r="V4543" i="6"/>
  <c r="V4048" i="6"/>
  <c r="V3733" i="6"/>
  <c r="V3607" i="6"/>
  <c r="V3577" i="6"/>
  <c r="V3517" i="6"/>
  <c r="V3350" i="6"/>
  <c r="V3070" i="6"/>
  <c r="V2972" i="6"/>
  <c r="V2591" i="6"/>
  <c r="V2588" i="6"/>
  <c r="V2819" i="6"/>
  <c r="V2771" i="6"/>
  <c r="V2733" i="6"/>
  <c r="V2743" i="6"/>
  <c r="V2497" i="6"/>
  <c r="V3677" i="6"/>
  <c r="V3194" i="6"/>
  <c r="V2673" i="6"/>
  <c r="V2510" i="6"/>
  <c r="V3526" i="6"/>
  <c r="V3044" i="6"/>
  <c r="V3015" i="6"/>
  <c r="V2918" i="6"/>
  <c r="V2893" i="6"/>
  <c r="V2881" i="6"/>
  <c r="V2781" i="6"/>
  <c r="V2676" i="6"/>
  <c r="V3123" i="6"/>
  <c r="V2874" i="6"/>
  <c r="V2476" i="6"/>
  <c r="V2956" i="6"/>
  <c r="V2776" i="6"/>
  <c r="V2335" i="6"/>
  <c r="V2304" i="6"/>
  <c r="V2151" i="6"/>
  <c r="V1995" i="6"/>
  <c r="V1927" i="6"/>
  <c r="V1663" i="6"/>
  <c r="V1499" i="6"/>
  <c r="V1973" i="6"/>
  <c r="V2281" i="6"/>
  <c r="V2088" i="6"/>
  <c r="V2036" i="6"/>
  <c r="V2031" i="6"/>
  <c r="V1880" i="6"/>
  <c r="V1877" i="6"/>
  <c r="V2444" i="6"/>
  <c r="V2442" i="6"/>
  <c r="V2365" i="6"/>
  <c r="V2234" i="6"/>
  <c r="V2084" i="6"/>
  <c r="V2027" i="6"/>
  <c r="V1982" i="6"/>
  <c r="V1964" i="6"/>
  <c r="V1904" i="6"/>
  <c r="V1655" i="6"/>
  <c r="V1539" i="6"/>
  <c r="V2592" i="6"/>
  <c r="V2455" i="6"/>
  <c r="V2326" i="6"/>
  <c r="V2250" i="6"/>
  <c r="V2235" i="6"/>
  <c r="V2000" i="6"/>
  <c r="V1961" i="6"/>
  <c r="V1958" i="6"/>
  <c r="V1924" i="6"/>
  <c r="V1817" i="6"/>
  <c r="V1736" i="6"/>
  <c r="V1530" i="6"/>
  <c r="V1414" i="6"/>
  <c r="V1724" i="6"/>
  <c r="V1317" i="6"/>
  <c r="V936" i="6"/>
  <c r="V933" i="6"/>
  <c r="V882" i="6"/>
  <c r="V861" i="6"/>
  <c r="V859" i="6"/>
  <c r="V856" i="6"/>
  <c r="V853" i="6"/>
  <c r="V815" i="6"/>
  <c r="V697" i="6"/>
  <c r="V587" i="6"/>
  <c r="V546" i="6"/>
  <c r="V522" i="6"/>
  <c r="V449" i="6"/>
  <c r="V404" i="6"/>
  <c r="V237" i="6"/>
  <c r="V230" i="6"/>
  <c r="V223" i="6"/>
  <c r="V211" i="6"/>
  <c r="V207" i="6"/>
  <c r="V202" i="6"/>
  <c r="V171" i="6"/>
  <c r="V68" i="6"/>
  <c r="V64" i="6"/>
  <c r="V911" i="6"/>
  <c r="V858" i="6"/>
  <c r="V481" i="6"/>
  <c r="V437" i="6"/>
  <c r="V329" i="6"/>
  <c r="V322" i="6"/>
  <c r="V255" i="6"/>
  <c r="V229" i="6"/>
  <c r="V225" i="6"/>
  <c r="V220" i="6"/>
  <c r="V218" i="6"/>
  <c r="V203" i="6"/>
  <c r="V67" i="6"/>
  <c r="V57" i="6"/>
  <c r="V215" i="6"/>
  <c r="V177" i="6"/>
  <c r="V943" i="6"/>
  <c r="V874" i="6"/>
  <c r="V854" i="6"/>
  <c r="V851" i="6"/>
  <c r="V810" i="6"/>
  <c r="V521" i="6"/>
  <c r="V415" i="6"/>
  <c r="V221" i="6"/>
  <c r="V219" i="6"/>
  <c r="V217" i="6"/>
  <c r="V212" i="6"/>
  <c r="V205" i="6"/>
  <c r="V181" i="6"/>
  <c r="V101" i="6"/>
  <c r="V19" i="6"/>
  <c r="V1312" i="6"/>
  <c r="V1175" i="6"/>
  <c r="V1059" i="6"/>
  <c r="V956" i="6"/>
  <c r="V869" i="6"/>
  <c r="V866" i="6"/>
  <c r="V793" i="6"/>
  <c r="V759" i="6"/>
  <c r="V750" i="6"/>
  <c r="V732" i="6"/>
  <c r="V723" i="6"/>
  <c r="V714" i="6"/>
  <c r="V705" i="6"/>
  <c r="V474" i="6"/>
  <c r="V438" i="6"/>
  <c r="V409" i="6"/>
  <c r="V384" i="6"/>
  <c r="V246" i="6"/>
  <c r="V233" i="6"/>
  <c r="V214" i="6"/>
  <c r="V162" i="6"/>
  <c r="V159" i="6"/>
  <c r="V156" i="6"/>
  <c r="V121" i="6"/>
  <c r="V72" i="6"/>
  <c r="V65" i="6"/>
  <c r="V62" i="6"/>
  <c r="V37" i="6"/>
  <c r="V5498" i="6"/>
  <c r="V5135" i="6"/>
  <c r="V5049" i="6"/>
  <c r="V4893" i="6"/>
  <c r="V4873" i="6"/>
  <c r="V4757" i="6"/>
  <c r="V4675" i="6"/>
  <c r="V4611" i="6"/>
  <c r="V4548" i="6"/>
  <c r="V3940" i="6"/>
  <c r="V3931" i="6"/>
  <c r="V3793" i="6"/>
  <c r="V3792" i="6"/>
  <c r="V3796" i="6"/>
  <c r="V3729" i="6"/>
  <c r="V3728" i="6"/>
  <c r="V3731" i="6"/>
  <c r="V5457" i="6"/>
  <c r="V5335" i="6"/>
  <c r="V5250" i="6"/>
  <c r="V5051" i="6"/>
  <c r="V5032" i="6"/>
  <c r="V4975" i="6"/>
  <c r="V4685" i="6"/>
  <c r="V4534" i="6"/>
  <c r="V4370" i="6"/>
  <c r="V4016" i="6"/>
  <c r="V5398" i="6"/>
  <c r="V5242" i="6"/>
  <c r="V5209" i="6"/>
  <c r="V5179" i="6"/>
  <c r="V5110" i="6"/>
  <c r="V4947" i="6"/>
  <c r="V4859" i="6"/>
  <c r="V4762" i="6"/>
  <c r="V4665" i="6"/>
  <c r="V4656" i="6"/>
  <c r="V4591" i="6"/>
  <c r="V4586" i="6"/>
  <c r="V4328" i="6"/>
  <c r="V4108" i="6"/>
  <c r="V5395" i="6"/>
  <c r="V5355" i="6"/>
  <c r="V5334" i="6"/>
  <c r="V5119" i="6"/>
  <c r="V5098" i="6"/>
  <c r="V4661" i="6"/>
  <c r="V4542" i="6"/>
  <c r="V3936" i="6"/>
  <c r="V3930" i="6"/>
  <c r="V3964" i="6"/>
  <c r="V3578" i="6"/>
  <c r="V3549" i="6"/>
  <c r="V3356" i="6"/>
  <c r="V3150" i="6"/>
  <c r="V3095" i="6"/>
  <c r="V2907" i="6"/>
  <c r="V2909" i="6"/>
  <c r="V2920" i="6"/>
  <c r="V2921" i="6"/>
  <c r="V2908" i="6"/>
  <c r="V2915" i="6"/>
  <c r="V4021" i="6"/>
  <c r="V3615" i="6"/>
  <c r="V3354" i="6"/>
  <c r="V3351" i="6"/>
  <c r="V3165" i="6"/>
  <c r="V3043" i="6"/>
  <c r="V3038" i="6"/>
  <c r="V3024" i="6"/>
  <c r="V2995" i="6"/>
  <c r="V2998" i="6"/>
  <c r="V3151" i="6"/>
  <c r="V3064" i="6"/>
  <c r="V3027" i="6"/>
  <c r="V3579" i="6"/>
  <c r="V3508" i="6"/>
  <c r="V3218" i="6"/>
  <c r="V3122" i="6"/>
  <c r="V3116" i="6"/>
  <c r="V3110" i="6"/>
  <c r="V3037" i="6"/>
  <c r="V2971" i="6"/>
  <c r="V2950" i="6"/>
  <c r="V2962" i="6"/>
  <c r="V3791" i="6"/>
  <c r="V3773" i="6"/>
  <c r="V3614" i="6"/>
  <c r="V3574" i="6"/>
  <c r="V3352" i="6"/>
  <c r="V3163" i="6"/>
  <c r="V3154" i="6"/>
  <c r="V3132" i="6"/>
  <c r="V3128" i="6"/>
  <c r="V3086" i="6"/>
  <c r="V3063" i="6"/>
  <c r="V3011" i="6"/>
  <c r="V2991" i="6"/>
  <c r="V2911" i="6"/>
  <c r="V2935" i="6"/>
  <c r="V2811" i="6"/>
  <c r="V2777" i="6"/>
  <c r="V2735" i="6"/>
  <c r="V2438" i="6"/>
  <c r="V2430" i="6"/>
  <c r="V2263" i="6"/>
  <c r="V2118" i="6"/>
  <c r="V3012" i="6"/>
  <c r="V2994" i="6"/>
  <c r="V2244" i="6"/>
  <c r="V2239" i="6"/>
  <c r="V2737" i="6"/>
  <c r="V2364" i="6"/>
  <c r="V2166" i="6"/>
  <c r="V2992" i="6"/>
  <c r="V2809" i="6"/>
  <c r="V2331" i="6"/>
  <c r="V2316" i="6"/>
  <c r="V2185" i="6"/>
  <c r="V2120" i="6"/>
  <c r="V2482" i="6"/>
  <c r="V2179" i="6"/>
  <c r="V2183" i="6"/>
  <c r="V1596" i="6"/>
  <c r="V1421" i="6"/>
  <c r="V2030" i="6"/>
  <c r="V1809" i="6"/>
  <c r="V1704" i="6"/>
  <c r="V1545" i="6"/>
  <c r="V1507" i="6"/>
  <c r="V2053" i="6"/>
  <c r="V1884" i="6"/>
  <c r="V2010" i="6"/>
  <c r="V1922" i="6"/>
  <c r="V1692" i="6"/>
  <c r="V1642" i="6"/>
  <c r="V2105" i="6"/>
  <c r="V1930" i="6"/>
  <c r="V1881" i="6"/>
  <c r="V1718" i="6"/>
  <c r="V1667" i="6"/>
  <c r="V1653" i="6"/>
  <c r="V1529" i="6"/>
  <c r="V1533" i="6"/>
  <c r="V1509" i="6"/>
  <c r="V2189" i="6"/>
  <c r="V2035" i="6"/>
  <c r="V1898" i="6"/>
  <c r="V1232" i="6"/>
  <c r="V1593" i="6"/>
  <c r="V1584" i="6"/>
  <c r="V1403" i="6"/>
  <c r="V1342" i="6"/>
  <c r="V1190" i="6"/>
  <c r="V1173" i="6"/>
  <c r="V1082" i="6"/>
  <c r="V1020" i="6"/>
  <c r="V964" i="6"/>
  <c r="V800" i="6"/>
  <c r="V579" i="6"/>
  <c r="V508" i="6"/>
  <c r="V946" i="6"/>
  <c r="V895" i="6"/>
  <c r="V881" i="6"/>
  <c r="V863" i="6"/>
  <c r="V860" i="6"/>
  <c r="V811" i="6"/>
  <c r="V680" i="6"/>
  <c r="V619" i="6"/>
  <c r="V610" i="6"/>
  <c r="V601" i="6"/>
  <c r="V589" i="6"/>
  <c r="V582" i="6"/>
  <c r="V578" i="6"/>
  <c r="V594" i="6"/>
  <c r="V593" i="6"/>
  <c r="V596" i="6"/>
  <c r="V599" i="6"/>
  <c r="V602" i="6"/>
  <c r="V605" i="6"/>
  <c r="V608" i="6"/>
  <c r="V611" i="6"/>
  <c r="V614" i="6"/>
  <c r="V617" i="6"/>
  <c r="V620" i="6"/>
  <c r="V623" i="6"/>
  <c r="V626" i="6"/>
  <c r="V581" i="6"/>
  <c r="V1058" i="6"/>
  <c r="V990" i="6"/>
  <c r="V949" i="6"/>
  <c r="V917" i="6"/>
  <c r="V865" i="6"/>
  <c r="V862" i="6"/>
  <c r="V848" i="6"/>
  <c r="V809" i="6"/>
  <c r="V802" i="6"/>
  <c r="V622" i="6"/>
  <c r="V613" i="6"/>
  <c r="V604" i="6"/>
  <c r="V595" i="6"/>
  <c r="V588" i="6"/>
  <c r="V584" i="6"/>
  <c r="V553" i="6"/>
  <c r="V945" i="6"/>
  <c r="V503" i="6"/>
  <c r="V808" i="6"/>
  <c r="V642" i="6"/>
  <c r="V625" i="6"/>
  <c r="V616" i="6"/>
  <c r="V607" i="6"/>
  <c r="V598" i="6"/>
  <c r="V583" i="6"/>
  <c r="V591" i="6"/>
  <c r="V577" i="6"/>
  <c r="V590" i="6"/>
  <c r="V326" i="6"/>
  <c r="V227" i="6"/>
  <c r="V209" i="6"/>
  <c r="V164" i="6"/>
  <c r="V76" i="6"/>
  <c r="V73" i="6"/>
  <c r="V70" i="6"/>
  <c r="V7" i="6"/>
  <c r="V4684" i="6"/>
  <c r="V306" i="6"/>
  <c r="V294" i="6"/>
  <c r="V163" i="6"/>
  <c r="V310" i="6"/>
  <c r="V293" i="6"/>
  <c r="V403" i="6"/>
  <c r="V396" i="6"/>
  <c r="V390" i="6"/>
  <c r="V341" i="6"/>
  <c r="V243" i="6"/>
  <c r="V224" i="6"/>
  <c r="V222" i="6"/>
  <c r="V206" i="6"/>
  <c r="V168" i="6"/>
  <c r="V165" i="6"/>
  <c r="V143" i="6"/>
  <c r="V134" i="6"/>
  <c r="V120" i="6"/>
  <c r="V97" i="6"/>
  <c r="V59" i="6"/>
  <c r="V56" i="6"/>
  <c r="V24" i="6"/>
  <c r="V5" i="6"/>
  <c r="V547" i="6"/>
  <c r="V541" i="6"/>
  <c r="V479" i="6"/>
  <c r="V444" i="6"/>
  <c r="V414" i="6"/>
  <c r="V410" i="6"/>
  <c r="V363" i="6"/>
  <c r="V332" i="6"/>
  <c r="V319" i="6"/>
  <c r="V228" i="6"/>
  <c r="V226" i="6"/>
  <c r="V210" i="6"/>
  <c r="V200" i="6"/>
  <c r="V176" i="6"/>
  <c r="V170" i="6"/>
  <c r="V153" i="6"/>
  <c r="V149" i="6"/>
  <c r="V140" i="6"/>
  <c r="V137" i="6"/>
  <c r="V131" i="6"/>
  <c r="V66" i="6"/>
  <c r="V52" i="6"/>
  <c r="V38" i="6"/>
  <c r="V35" i="6"/>
  <c r="V32" i="6"/>
  <c r="V29" i="6"/>
  <c r="V11" i="6"/>
  <c r="V523" i="6"/>
  <c r="V519" i="6"/>
  <c r="V492" i="6"/>
  <c r="V476" i="6"/>
  <c r="V453" i="6"/>
  <c r="V416" i="6"/>
  <c r="V402" i="6"/>
  <c r="V398" i="6"/>
  <c r="V366" i="6"/>
  <c r="V298" i="6"/>
  <c r="V295" i="6"/>
  <c r="V292" i="6"/>
  <c r="V182" i="6"/>
  <c r="V100" i="6"/>
  <c r="V30" i="6"/>
  <c r="V26" i="6"/>
  <c r="V5489" i="6"/>
  <c r="V5420" i="6"/>
  <c r="V5599" i="6"/>
  <c r="V5475" i="6"/>
  <c r="V5386" i="6"/>
  <c r="V5466" i="6"/>
  <c r="V5231" i="6"/>
  <c r="V4987" i="6"/>
  <c r="V4927" i="6"/>
  <c r="V4858" i="6"/>
  <c r="V4780" i="6"/>
  <c r="V4781" i="6"/>
  <c r="V5127" i="6"/>
  <c r="V5037" i="6"/>
  <c r="V4853" i="6"/>
  <c r="V5060" i="6"/>
  <c r="V5057" i="6"/>
  <c r="V4967" i="6"/>
  <c r="V4717" i="6"/>
  <c r="V4720" i="6"/>
  <c r="V4706" i="6"/>
  <c r="V4799" i="6"/>
  <c r="V4802" i="6"/>
  <c r="V4760" i="6"/>
  <c r="V5218" i="6"/>
  <c r="V5115" i="6"/>
  <c r="V5094" i="6"/>
  <c r="V5091" i="6"/>
  <c r="V5007" i="6"/>
  <c r="V4939" i="6"/>
  <c r="V4924" i="6"/>
  <c r="V5126" i="6"/>
  <c r="V5105" i="6"/>
  <c r="V5039" i="6"/>
  <c r="V4961" i="6"/>
  <c r="V4913" i="6"/>
  <c r="V4745" i="6"/>
  <c r="V4693" i="6"/>
  <c r="V4031" i="6"/>
  <c r="V4037" i="6"/>
  <c r="V4036" i="6"/>
  <c r="V4032" i="6"/>
  <c r="V4601" i="6"/>
  <c r="V4512" i="6"/>
  <c r="V4327" i="6"/>
  <c r="V4594" i="6"/>
  <c r="V4366" i="6"/>
  <c r="V4053" i="6"/>
  <c r="V3785" i="6"/>
  <c r="V3781" i="6"/>
  <c r="V4051" i="6"/>
  <c r="V4026" i="6"/>
  <c r="V3941" i="6"/>
  <c r="V3938" i="6"/>
  <c r="V3774" i="6"/>
  <c r="V3288" i="6"/>
  <c r="V3229" i="6"/>
  <c r="V3231" i="6"/>
  <c r="V3227" i="6"/>
  <c r="V3676" i="6"/>
  <c r="V3427" i="6"/>
  <c r="V3360" i="6"/>
  <c r="V3394" i="6"/>
  <c r="V3261" i="6"/>
  <c r="V3216" i="6"/>
  <c r="V3158" i="6"/>
  <c r="V3050" i="6"/>
  <c r="V2997" i="6"/>
  <c r="V2961" i="6"/>
  <c r="V2846" i="6"/>
  <c r="V2812" i="6"/>
  <c r="V3259" i="6"/>
  <c r="V3217" i="6"/>
  <c r="V3100" i="6"/>
  <c r="V3057" i="6"/>
  <c r="V3028" i="6"/>
  <c r="V2825" i="6"/>
  <c r="V3068" i="6"/>
  <c r="V3010" i="6"/>
  <c r="V3013" i="6"/>
  <c r="V2979" i="6"/>
  <c r="V2895" i="6"/>
  <c r="V2861" i="6"/>
  <c r="V2867" i="6"/>
  <c r="V2860" i="6"/>
  <c r="V2872" i="6"/>
  <c r="V2856" i="6"/>
  <c r="V2859" i="6"/>
  <c r="V2862" i="6"/>
  <c r="V2868" i="6"/>
  <c r="V3142" i="6"/>
  <c r="V3121" i="6"/>
  <c r="V3115" i="6"/>
  <c r="V2916" i="6"/>
  <c r="V2656" i="6"/>
  <c r="V2587" i="6"/>
  <c r="V2716" i="6"/>
  <c r="V2738" i="6"/>
  <c r="V2732" i="6"/>
  <c r="V2723" i="6"/>
  <c r="V2595" i="6"/>
  <c r="V2598" i="6"/>
  <c r="V2597" i="6"/>
  <c r="V2813" i="6"/>
  <c r="V2741" i="6"/>
  <c r="V2906" i="6"/>
  <c r="V2894" i="6"/>
  <c r="V2833" i="6"/>
  <c r="V2739" i="6"/>
  <c r="V2677" i="6"/>
  <c r="V2462" i="6"/>
  <c r="V2443" i="6"/>
  <c r="V2413" i="6"/>
  <c r="V2309" i="6"/>
  <c r="V2441" i="6"/>
  <c r="V2405" i="6"/>
  <c r="V2372" i="6"/>
  <c r="V2268" i="6"/>
  <c r="V2184" i="6"/>
  <c r="V2176" i="6"/>
  <c r="V2477" i="6"/>
  <c r="V2471" i="6"/>
  <c r="V2218" i="6"/>
  <c r="V2412" i="6"/>
  <c r="V2385" i="6"/>
  <c r="V2379" i="6"/>
  <c r="V2373" i="6"/>
  <c r="V2346" i="6"/>
  <c r="V2212" i="6"/>
  <c r="V2204" i="6"/>
  <c r="V2187" i="6"/>
  <c r="V2051" i="6"/>
  <c r="V2054" i="6"/>
  <c r="V2022" i="6"/>
  <c r="V2014" i="6"/>
  <c r="V2132" i="6"/>
  <c r="V2126" i="6"/>
  <c r="V2056" i="6"/>
  <c r="V2046" i="6"/>
  <c r="V2041" i="6"/>
  <c r="V2055" i="6"/>
  <c r="V2125" i="6"/>
  <c r="V1654" i="6"/>
  <c r="V1977" i="6"/>
  <c r="V1971" i="6"/>
  <c r="V1929" i="6"/>
  <c r="V1923" i="6"/>
  <c r="V1645" i="6"/>
  <c r="V1820" i="6"/>
  <c r="V1742" i="6"/>
  <c r="V1739" i="6"/>
  <c r="V1914" i="6"/>
  <c r="V1925" i="6"/>
  <c r="V1863" i="6"/>
  <c r="V1735" i="6"/>
  <c r="V1733" i="6"/>
  <c r="V1641" i="6"/>
  <c r="V1647" i="6"/>
  <c r="V1643" i="6"/>
  <c r="V1646" i="6"/>
  <c r="V1543" i="6"/>
  <c r="V1540" i="6"/>
  <c r="V1534" i="6"/>
  <c r="V1544" i="6"/>
  <c r="V1541" i="6"/>
  <c r="V1535" i="6"/>
  <c r="V1532" i="6"/>
  <c r="V1407" i="6"/>
  <c r="V1636" i="6"/>
  <c r="V1186" i="6"/>
  <c r="V1114" i="6"/>
  <c r="V1113" i="6"/>
  <c r="V1112" i="6"/>
  <c r="V1094" i="6"/>
  <c r="V1184" i="6"/>
  <c r="V1185" i="6"/>
  <c r="V1188" i="6"/>
  <c r="V1177" i="6"/>
  <c r="V1178" i="6"/>
  <c r="V1066" i="6"/>
  <c r="V1027" i="6"/>
  <c r="V951" i="6"/>
  <c r="V930" i="6"/>
  <c r="V927" i="6"/>
  <c r="V921" i="6"/>
  <c r="V918" i="6"/>
  <c r="V888" i="6"/>
  <c r="V1067" i="6"/>
  <c r="V1064" i="6"/>
  <c r="V1061" i="6"/>
  <c r="V1036" i="6"/>
  <c r="V1025" i="6"/>
  <c r="V1019" i="6"/>
  <c r="V928" i="6"/>
  <c r="V922" i="6"/>
  <c r="V919" i="6"/>
  <c r="V916" i="6"/>
  <c r="V1107" i="6"/>
  <c r="V962" i="6"/>
  <c r="V1068" i="6"/>
  <c r="V1062" i="6"/>
  <c r="V950" i="6"/>
  <c r="V929" i="6"/>
  <c r="V926" i="6"/>
  <c r="V920" i="6"/>
  <c r="V761" i="6"/>
  <c r="V758" i="6"/>
  <c r="V755" i="6"/>
  <c r="V752" i="6"/>
  <c r="V749" i="6"/>
  <c r="V746" i="6"/>
  <c r="V734" i="6"/>
  <c r="V731" i="6"/>
  <c r="V728" i="6"/>
  <c r="V725" i="6"/>
  <c r="V722" i="6"/>
  <c r="V713" i="6"/>
  <c r="V710" i="6"/>
  <c r="V707" i="6"/>
  <c r="V704" i="6"/>
  <c r="V831" i="6"/>
  <c r="V825" i="6"/>
  <c r="V822" i="6"/>
  <c r="V819" i="6"/>
  <c r="V816" i="6"/>
  <c r="V674" i="6"/>
  <c r="V668" i="6"/>
  <c r="V832" i="6"/>
  <c r="V823" i="6"/>
  <c r="V820" i="6"/>
  <c r="V817" i="6"/>
  <c r="V814" i="6"/>
  <c r="V852" i="6"/>
  <c r="V760" i="6"/>
  <c r="V757" i="6"/>
  <c r="V754" i="6"/>
  <c r="V751" i="6"/>
  <c r="V748" i="6"/>
  <c r="V745" i="6"/>
  <c r="V733" i="6"/>
  <c r="V730" i="6"/>
  <c r="V727" i="6"/>
  <c r="V724" i="6"/>
  <c r="V721" i="6"/>
  <c r="V709" i="6"/>
  <c r="V703" i="6"/>
  <c r="V833" i="6"/>
  <c r="V830" i="6"/>
  <c r="V827" i="6"/>
  <c r="V824" i="6"/>
  <c r="V821" i="6"/>
  <c r="V818" i="6"/>
  <c r="V528" i="6"/>
  <c r="V621" i="6"/>
  <c r="V618" i="6"/>
  <c r="V615" i="6"/>
  <c r="V612" i="6"/>
  <c r="V609" i="6"/>
  <c r="V606" i="6"/>
  <c r="V603" i="6"/>
  <c r="V600" i="6"/>
  <c r="V552" i="6"/>
  <c r="V550" i="6"/>
  <c r="V575" i="6"/>
  <c r="V534" i="6"/>
  <c r="V506" i="6"/>
  <c r="V526" i="6"/>
  <c r="V532" i="6"/>
  <c r="V538" i="6"/>
  <c r="V542" i="6"/>
  <c r="V554" i="6"/>
  <c r="V483" i="6"/>
  <c r="V480" i="6"/>
  <c r="V443" i="6"/>
  <c r="V424" i="6"/>
  <c r="V418" i="6"/>
  <c r="V413" i="6"/>
  <c r="V405" i="6"/>
  <c r="V400" i="6"/>
  <c r="V395" i="6"/>
  <c r="V381" i="6"/>
  <c r="V334" i="6"/>
  <c r="V460" i="6"/>
  <c r="V454" i="6"/>
  <c r="V434" i="6"/>
  <c r="V425" i="6"/>
  <c r="V419" i="6"/>
  <c r="V411" i="6"/>
  <c r="V406" i="6"/>
  <c r="V401" i="6"/>
  <c r="V455" i="6"/>
  <c r="V452" i="6"/>
  <c r="V324" i="6"/>
  <c r="V327" i="6"/>
  <c r="V330" i="6"/>
  <c r="V333" i="6"/>
  <c r="V336" i="6"/>
  <c r="V429" i="6"/>
  <c r="V417" i="6"/>
  <c r="V412" i="6"/>
  <c r="V407" i="6"/>
  <c r="V368" i="6"/>
  <c r="V355" i="6"/>
  <c r="V342" i="6"/>
  <c r="V343" i="6"/>
  <c r="V325" i="6"/>
  <c r="V347" i="6"/>
  <c r="V364" i="6"/>
  <c r="V288" i="6"/>
  <c r="V285" i="6"/>
  <c r="V282" i="6"/>
  <c r="V279" i="6"/>
  <c r="V276" i="6"/>
  <c r="V273" i="6"/>
  <c r="V270" i="6"/>
  <c r="V267" i="6"/>
  <c r="V264" i="6"/>
  <c r="V254" i="6"/>
  <c r="V245" i="6"/>
  <c r="V197" i="6"/>
  <c r="V189" i="6"/>
  <c r="V184" i="6"/>
  <c r="V183" i="6"/>
  <c r="V178" i="6"/>
  <c r="V148" i="6"/>
  <c r="V139" i="6"/>
  <c r="V130" i="6"/>
  <c r="V118" i="6"/>
  <c r="V260" i="6"/>
  <c r="V289" i="6"/>
  <c r="V286" i="6"/>
  <c r="V283" i="6"/>
  <c r="V280" i="6"/>
  <c r="V277" i="6"/>
  <c r="V274" i="6"/>
  <c r="V271" i="6"/>
  <c r="V268" i="6"/>
  <c r="V265" i="6"/>
  <c r="V262" i="6"/>
  <c r="V248" i="6"/>
  <c r="V239" i="6"/>
  <c r="V195" i="6"/>
  <c r="V190" i="6"/>
  <c r="V185" i="6"/>
  <c r="V258" i="6"/>
  <c r="V198" i="6"/>
  <c r="V193" i="6"/>
  <c r="V188" i="6"/>
  <c r="V179" i="6"/>
  <c r="V287" i="6"/>
  <c r="V284" i="6"/>
  <c r="V281" i="6"/>
  <c r="V278" i="6"/>
  <c r="V275" i="6"/>
  <c r="V272" i="6"/>
  <c r="V269" i="6"/>
  <c r="V266" i="6"/>
  <c r="V263" i="6"/>
  <c r="V251" i="6"/>
  <c r="V242" i="6"/>
  <c r="V238" i="6"/>
  <c r="V241" i="6"/>
  <c r="V244" i="6"/>
  <c r="V247" i="6"/>
  <c r="V250" i="6"/>
  <c r="V253" i="6"/>
  <c r="V256" i="6"/>
  <c r="V196" i="6"/>
  <c r="V191" i="6"/>
  <c r="V261" i="6"/>
  <c r="V249" i="6"/>
  <c r="V240" i="6"/>
  <c r="V199" i="6"/>
  <c r="V194" i="6"/>
  <c r="V154" i="6"/>
  <c r="V157" i="6"/>
  <c r="V160" i="6"/>
  <c r="V145" i="6"/>
  <c r="V136" i="6"/>
  <c r="V126" i="6"/>
  <c r="V117" i="6"/>
  <c r="V116" i="6"/>
  <c r="V119" i="6"/>
  <c r="V125" i="6"/>
  <c r="V109" i="6"/>
  <c r="V96" i="6"/>
  <c r="V91" i="6"/>
  <c r="V87" i="6"/>
  <c r="V90" i="6"/>
  <c r="V93" i="6"/>
  <c r="V69" i="6"/>
  <c r="V99" i="6"/>
  <c r="V89" i="6"/>
  <c r="V85" i="6"/>
  <c r="V42" i="6"/>
  <c r="V142" i="6"/>
  <c r="V132" i="6"/>
  <c r="V135" i="6"/>
  <c r="V138" i="6"/>
  <c r="V141" i="6"/>
  <c r="V144" i="6"/>
  <c r="V147" i="6"/>
  <c r="V123" i="6"/>
  <c r="V114" i="6"/>
  <c r="V88" i="6"/>
  <c r="V74" i="6"/>
  <c r="V55" i="6"/>
  <c r="V39" i="6"/>
  <c r="V49" i="6"/>
  <c r="V17" i="6"/>
  <c r="V50" i="6"/>
  <c r="V41" i="6"/>
  <c r="V51" i="6"/>
  <c r="V48" i="6"/>
  <c r="V45" i="6"/>
  <c r="M311" i="14"/>
  <c r="R311" i="14" s="1"/>
  <c r="M297" i="14"/>
  <c r="R297" i="14" s="1"/>
  <c r="M103" i="14"/>
  <c r="R103" i="14" s="1"/>
  <c r="M609" i="14"/>
  <c r="R609" i="14" s="1"/>
  <c r="M581" i="14"/>
  <c r="R581" i="14" s="1"/>
  <c r="M326" i="14"/>
  <c r="R326" i="14" s="1"/>
  <c r="V510" i="6"/>
  <c r="O60" i="14"/>
  <c r="M257" i="14"/>
  <c r="R257" i="14" s="1"/>
  <c r="M43" i="14"/>
  <c r="R43" i="14" s="1"/>
  <c r="M529" i="14"/>
  <c r="R529" i="14" s="1"/>
  <c r="M57" i="14"/>
  <c r="R57" i="14" s="1"/>
  <c r="M575" i="14"/>
  <c r="R575" i="14" s="1"/>
  <c r="M248" i="14"/>
  <c r="R248" i="14" s="1"/>
  <c r="M339" i="14"/>
  <c r="R339" i="14" s="1"/>
  <c r="M422" i="14"/>
  <c r="R422" i="14" s="1"/>
  <c r="M190" i="14"/>
  <c r="R190" i="14" s="1"/>
  <c r="M242" i="14"/>
  <c r="R242" i="14" s="1"/>
  <c r="M37" i="14"/>
  <c r="R37" i="14" s="1"/>
  <c r="M332" i="14"/>
  <c r="R332" i="14" s="1"/>
  <c r="M340" i="14"/>
  <c r="R340" i="14" s="1"/>
  <c r="O383" i="14"/>
  <c r="M383" i="14"/>
  <c r="R383" i="14" s="1"/>
  <c r="M579" i="14"/>
  <c r="R579" i="14" s="1"/>
  <c r="M322" i="14"/>
  <c r="R322" i="14" s="1"/>
  <c r="M696" i="14"/>
  <c r="R696" i="14" s="1"/>
  <c r="M432" i="14"/>
  <c r="R432" i="14" s="1"/>
  <c r="M530" i="14"/>
  <c r="R530" i="14" s="1"/>
  <c r="M194" i="14"/>
  <c r="R194" i="14" s="1"/>
  <c r="M536" i="14"/>
  <c r="R536" i="14" s="1"/>
  <c r="M243" i="14"/>
  <c r="R243" i="14" s="1"/>
  <c r="M491" i="14"/>
  <c r="R491" i="14" s="1"/>
  <c r="M486" i="14"/>
  <c r="R486" i="14" s="1"/>
  <c r="M398" i="14"/>
  <c r="R398" i="14" s="1"/>
  <c r="V54" i="6"/>
  <c r="F13" i="48"/>
  <c r="M493" i="14"/>
  <c r="R493" i="14" s="1"/>
  <c r="M451" i="14"/>
  <c r="R451" i="14" s="1"/>
  <c r="M121" i="14"/>
  <c r="R121" i="14" s="1"/>
  <c r="M138" i="14"/>
  <c r="R138" i="14" s="1"/>
  <c r="M15" i="14"/>
  <c r="R15" i="14" s="1"/>
  <c r="M64" i="14"/>
  <c r="R64" i="14" s="1"/>
  <c r="M79" i="14"/>
  <c r="R79" i="14" s="1"/>
  <c r="M175" i="14"/>
  <c r="R175" i="14" s="1"/>
  <c r="M230" i="14"/>
  <c r="R230" i="14" s="1"/>
  <c r="M266" i="14"/>
  <c r="R266" i="14" s="1"/>
  <c r="M328" i="14"/>
  <c r="R328" i="14" s="1"/>
  <c r="M335" i="14"/>
  <c r="R335" i="14" s="1"/>
  <c r="M221" i="14"/>
  <c r="R221" i="14" s="1"/>
  <c r="M249" i="14"/>
  <c r="R249" i="14" s="1"/>
  <c r="M275" i="14"/>
  <c r="R275" i="14" s="1"/>
  <c r="M300" i="14"/>
  <c r="R300" i="14" s="1"/>
  <c r="M323" i="14"/>
  <c r="R323" i="14" s="1"/>
  <c r="M336" i="14"/>
  <c r="R336" i="14" s="1"/>
  <c r="M345" i="14"/>
  <c r="R345" i="14" s="1"/>
  <c r="O354" i="14"/>
  <c r="M354" i="14"/>
  <c r="R354" i="14" s="1"/>
  <c r="M212" i="14"/>
  <c r="R212" i="14" s="1"/>
  <c r="M232" i="14"/>
  <c r="R232" i="14" s="1"/>
  <c r="M256" i="14"/>
  <c r="R256" i="14" s="1"/>
  <c r="M325" i="14"/>
  <c r="R325" i="14" s="1"/>
  <c r="M174" i="14"/>
  <c r="R174" i="14" s="1"/>
  <c r="M377" i="14"/>
  <c r="R377" i="14" s="1"/>
  <c r="M423" i="14"/>
  <c r="R423" i="14" s="1"/>
  <c r="M508" i="14"/>
  <c r="R508" i="14" s="1"/>
  <c r="O421" i="14"/>
  <c r="M421" i="14"/>
  <c r="R421" i="14" s="1"/>
  <c r="M470" i="14"/>
  <c r="R470" i="14" s="1"/>
  <c r="M487" i="14"/>
  <c r="R487" i="14" s="1"/>
  <c r="M509" i="14"/>
  <c r="R509" i="14" s="1"/>
  <c r="M618" i="14"/>
  <c r="R618" i="14" s="1"/>
  <c r="M607" i="14"/>
  <c r="R607" i="14" s="1"/>
  <c r="M492" i="14"/>
  <c r="R492" i="14" s="1"/>
  <c r="M514" i="14"/>
  <c r="R514" i="14" s="1"/>
  <c r="M713" i="14"/>
  <c r="R713" i="14" s="1"/>
  <c r="M706" i="14"/>
  <c r="R706" i="14" s="1"/>
  <c r="M91" i="14"/>
  <c r="R91" i="14" s="1"/>
  <c r="M108" i="14"/>
  <c r="R108" i="14" s="1"/>
  <c r="M133" i="14"/>
  <c r="R133" i="14" s="1"/>
  <c r="M172" i="14"/>
  <c r="R172" i="14" s="1"/>
  <c r="M180" i="14"/>
  <c r="R180" i="14" s="1"/>
  <c r="M245" i="14"/>
  <c r="R245" i="14" s="1"/>
  <c r="M308" i="14"/>
  <c r="R308" i="14" s="1"/>
  <c r="M365" i="14"/>
  <c r="R365" i="14" s="1"/>
  <c r="M321" i="14"/>
  <c r="R321" i="14" s="1"/>
  <c r="M447" i="14"/>
  <c r="R447" i="14" s="1"/>
  <c r="M657" i="14"/>
  <c r="R657" i="14" s="1"/>
  <c r="M537" i="14"/>
  <c r="R537" i="14" s="1"/>
  <c r="M764" i="14"/>
  <c r="R764" i="14" s="1"/>
  <c r="M87" i="14"/>
  <c r="R87" i="14" s="1"/>
  <c r="M89" i="14"/>
  <c r="R89" i="14" s="1"/>
  <c r="M110" i="14"/>
  <c r="R110" i="14" s="1"/>
  <c r="V1340" i="6"/>
  <c r="M251" i="14"/>
  <c r="R251" i="14" s="1"/>
  <c r="M271" i="14"/>
  <c r="R271" i="14" s="1"/>
  <c r="M273" i="14"/>
  <c r="R273" i="14" s="1"/>
  <c r="M299" i="14"/>
  <c r="R299" i="14" s="1"/>
  <c r="M505" i="14"/>
  <c r="R505" i="14" s="1"/>
  <c r="M446" i="14"/>
  <c r="R446" i="14" s="1"/>
  <c r="M494" i="14"/>
  <c r="R494" i="14" s="1"/>
  <c r="O504" i="14"/>
  <c r="M504" i="14"/>
  <c r="R504" i="14" s="1"/>
  <c r="M580" i="14"/>
  <c r="R580" i="14" s="1"/>
  <c r="M712" i="14"/>
  <c r="R712" i="14" s="1"/>
  <c r="M14" i="14"/>
  <c r="R14" i="14" s="1"/>
  <c r="M86" i="14"/>
  <c r="R86" i="14" s="1"/>
  <c r="M100" i="14"/>
  <c r="R100" i="14" s="1"/>
  <c r="M145" i="14"/>
  <c r="R145" i="14" s="1"/>
  <c r="M182" i="14"/>
  <c r="R182" i="14" s="1"/>
  <c r="M262" i="14"/>
  <c r="R262" i="14" s="1"/>
  <c r="V2130" i="6"/>
  <c r="M213" i="14"/>
  <c r="R213" i="14" s="1"/>
  <c r="M306" i="14"/>
  <c r="R306" i="14" s="1"/>
  <c r="M367" i="14"/>
  <c r="R367" i="14" s="1"/>
  <c r="V3671" i="6"/>
  <c r="M558" i="14"/>
  <c r="R558" i="14" s="1"/>
  <c r="F39" i="48"/>
  <c r="V3942" i="6"/>
  <c r="M557" i="14"/>
  <c r="R557" i="14" s="1"/>
  <c r="M594" i="14"/>
  <c r="M768" i="14"/>
  <c r="R768" i="14" s="1"/>
  <c r="M74" i="14"/>
  <c r="R74" i="14" s="1"/>
  <c r="M223" i="14"/>
  <c r="R223" i="14" s="1"/>
  <c r="M200" i="14"/>
  <c r="R200" i="14" s="1"/>
  <c r="O250" i="14"/>
  <c r="M250" i="14"/>
  <c r="R250" i="14" s="1"/>
  <c r="M331" i="14"/>
  <c r="R331" i="14" s="1"/>
  <c r="M355" i="14"/>
  <c r="R355" i="14" s="1"/>
  <c r="M503" i="14"/>
  <c r="R503" i="14" s="1"/>
  <c r="M517" i="14"/>
  <c r="R517" i="14" s="1"/>
  <c r="M488" i="14"/>
  <c r="R488" i="14" s="1"/>
  <c r="M445" i="14"/>
  <c r="R445" i="14" s="1"/>
  <c r="M499" i="14"/>
  <c r="R499" i="14" s="1"/>
  <c r="M533" i="14"/>
  <c r="R533" i="14" s="1"/>
  <c r="E48" i="48"/>
  <c r="V4094" i="6"/>
  <c r="M73" i="14"/>
  <c r="R73" i="14" s="1"/>
  <c r="M19" i="14"/>
  <c r="R19" i="14" s="1"/>
  <c r="M56" i="14"/>
  <c r="R56" i="14" s="1"/>
  <c r="M77" i="14"/>
  <c r="R77" i="14" s="1"/>
  <c r="M288" i="14"/>
  <c r="R288" i="14" s="1"/>
  <c r="M327" i="14"/>
  <c r="R327" i="14" s="1"/>
  <c r="M361" i="14"/>
  <c r="R361" i="14" s="1"/>
  <c r="M376" i="14"/>
  <c r="R376" i="14" s="1"/>
  <c r="M404" i="14"/>
  <c r="R404" i="14" s="1"/>
  <c r="M434" i="14"/>
  <c r="R434" i="14" s="1"/>
  <c r="M485" i="14"/>
  <c r="R485" i="14" s="1"/>
  <c r="O510" i="14"/>
  <c r="M510" i="14"/>
  <c r="R510" i="14" s="1"/>
  <c r="M431" i="14"/>
  <c r="R431" i="14" s="1"/>
  <c r="M652" i="14"/>
  <c r="R652" i="14" s="1"/>
  <c r="M697" i="14"/>
  <c r="R697" i="14" s="1"/>
  <c r="M627" i="14"/>
  <c r="R627" i="14" s="1"/>
  <c r="M779" i="14"/>
  <c r="R779" i="14" s="1"/>
  <c r="M109" i="14"/>
  <c r="R109" i="14" s="1"/>
  <c r="M139" i="14"/>
  <c r="R139" i="14" s="1"/>
  <c r="M313" i="14"/>
  <c r="R313" i="14" s="1"/>
  <c r="M329" i="14"/>
  <c r="R329" i="14" s="1"/>
  <c r="M310" i="14"/>
  <c r="R310" i="14" s="1"/>
  <c r="O443" i="14"/>
  <c r="M443" i="14"/>
  <c r="R443" i="14" s="1"/>
  <c r="V3292" i="6"/>
  <c r="M656" i="14"/>
  <c r="R656" i="14" s="1"/>
  <c r="M730" i="14"/>
  <c r="R730" i="14" s="1"/>
  <c r="M629" i="14"/>
  <c r="R629" i="14" s="1"/>
  <c r="M759" i="14"/>
  <c r="R759" i="14" s="1"/>
  <c r="M161" i="14"/>
  <c r="R161" i="14" s="1"/>
  <c r="M173" i="14"/>
  <c r="R173" i="14" s="1"/>
  <c r="M220" i="14"/>
  <c r="R220" i="14" s="1"/>
  <c r="V3152" i="6"/>
  <c r="M285" i="14"/>
  <c r="R285" i="14" s="1"/>
  <c r="M381" i="14"/>
  <c r="R381" i="14" s="1"/>
  <c r="V3486" i="6"/>
  <c r="V4064" i="6"/>
  <c r="V551" i="6"/>
  <c r="M119" i="14"/>
  <c r="R119" i="14" s="1"/>
  <c r="M330" i="14"/>
  <c r="R330" i="14" s="1"/>
  <c r="M366" i="14"/>
  <c r="R366" i="14" s="1"/>
  <c r="M405" i="14"/>
  <c r="R405" i="14" s="1"/>
  <c r="M435" i="14"/>
  <c r="R435" i="14" s="1"/>
  <c r="M531" i="14"/>
  <c r="M58" i="14"/>
  <c r="R58" i="14" s="1"/>
  <c r="M66" i="14"/>
  <c r="R66" i="14" s="1"/>
  <c r="M93" i="14"/>
  <c r="R93" i="14" s="1"/>
  <c r="M141" i="14"/>
  <c r="R141" i="14" s="1"/>
  <c r="M231" i="14"/>
  <c r="R231" i="14" s="1"/>
  <c r="V2029" i="6"/>
  <c r="M382" i="14"/>
  <c r="R382" i="14" s="1"/>
  <c r="V3186" i="6"/>
  <c r="M448" i="14"/>
  <c r="R448" i="14" s="1"/>
  <c r="M516" i="14"/>
  <c r="R516" i="14" s="1"/>
  <c r="M695" i="14"/>
  <c r="R695" i="14" s="1"/>
  <c r="V545" i="6"/>
  <c r="M235" i="14"/>
  <c r="R235" i="14" s="1"/>
  <c r="M286" i="14"/>
  <c r="R286" i="14" s="1"/>
  <c r="M384" i="14"/>
  <c r="R384" i="14" s="1"/>
  <c r="M385" i="14"/>
  <c r="R385" i="14" s="1"/>
  <c r="V2707" i="6"/>
  <c r="V3153" i="6"/>
  <c r="M490" i="14"/>
  <c r="R490" i="14" s="1"/>
  <c r="M515" i="14"/>
  <c r="R515" i="14" s="1"/>
  <c r="V4922" i="6"/>
  <c r="O189" i="14"/>
  <c r="M189" i="14"/>
  <c r="R189" i="14" s="1"/>
  <c r="M269" i="14"/>
  <c r="R269" i="14" s="1"/>
  <c r="M442" i="14"/>
  <c r="R442" i="14" s="1"/>
  <c r="M471" i="14"/>
  <c r="R471" i="14" s="1"/>
  <c r="M574" i="14"/>
  <c r="R574" i="14" s="1"/>
  <c r="O311" i="14"/>
  <c r="V2157" i="6"/>
  <c r="V2083" i="6"/>
  <c r="O297" i="14"/>
  <c r="O103" i="14"/>
  <c r="V904" i="6"/>
  <c r="O326" i="14"/>
  <c r="V2230" i="6"/>
  <c r="V4105" i="6"/>
  <c r="O581" i="14"/>
  <c r="O43" i="14"/>
  <c r="V448" i="6"/>
  <c r="V1867" i="6"/>
  <c r="O257" i="14"/>
  <c r="O785" i="14"/>
  <c r="V5661" i="6"/>
  <c r="V3778" i="6"/>
  <c r="O529" i="14"/>
  <c r="V2251" i="6"/>
  <c r="O339" i="14"/>
  <c r="V370" i="6"/>
  <c r="O37" i="14"/>
  <c r="V2987" i="6"/>
  <c r="O422" i="14"/>
  <c r="V494" i="6"/>
  <c r="V1181" i="6"/>
  <c r="V1345" i="6"/>
  <c r="M214" i="14"/>
  <c r="R214" i="14" s="1"/>
  <c r="V1857" i="6"/>
  <c r="M261" i="14"/>
  <c r="R261" i="14" s="1"/>
  <c r="V1885" i="6"/>
  <c r="V1986" i="6"/>
  <c r="V1994" i="6"/>
  <c r="V2077" i="6"/>
  <c r="V2200" i="6"/>
  <c r="M338" i="14"/>
  <c r="R338" i="14" s="1"/>
  <c r="V2269" i="6"/>
  <c r="V1814" i="6"/>
  <c r="O248" i="14"/>
  <c r="O575" i="14"/>
  <c r="V4095" i="6"/>
  <c r="V1803" i="6"/>
  <c r="O242" i="14"/>
  <c r="O57" i="14"/>
  <c r="V504" i="6"/>
  <c r="V1410" i="6"/>
  <c r="O190" i="14"/>
  <c r="V3802" i="6"/>
  <c r="O536" i="14"/>
  <c r="O530" i="14"/>
  <c r="V3779" i="6"/>
  <c r="O579" i="14"/>
  <c r="O741" i="14"/>
  <c r="O486" i="14"/>
  <c r="V3519" i="6"/>
  <c r="O194" i="14"/>
  <c r="V1419" i="6"/>
  <c r="O432" i="14"/>
  <c r="V3065" i="6"/>
  <c r="V3181" i="6"/>
  <c r="O451" i="14"/>
  <c r="V2782" i="6"/>
  <c r="O398" i="14"/>
  <c r="V3528" i="6"/>
  <c r="O491" i="14"/>
  <c r="O696" i="14"/>
  <c r="V5070" i="6"/>
  <c r="O340" i="14"/>
  <c r="V2252" i="6"/>
  <c r="O493" i="14"/>
  <c r="V3531" i="6"/>
  <c r="V1804" i="6"/>
  <c r="O243" i="14"/>
  <c r="V2226" i="6"/>
  <c r="O322" i="14"/>
  <c r="O332" i="14"/>
  <c r="V2240" i="6"/>
  <c r="O780" i="14"/>
  <c r="V5655" i="6"/>
  <c r="V5222" i="6"/>
  <c r="O713" i="14"/>
  <c r="O658" i="14"/>
  <c r="O514" i="14"/>
  <c r="V3669" i="6"/>
  <c r="O492" i="14"/>
  <c r="V3529" i="6"/>
  <c r="V4429" i="6"/>
  <c r="O618" i="14"/>
  <c r="V3617" i="6"/>
  <c r="O509" i="14"/>
  <c r="V3520" i="6"/>
  <c r="O487" i="14"/>
  <c r="O470" i="14"/>
  <c r="V3358" i="6"/>
  <c r="V3616" i="6"/>
  <c r="O508" i="14"/>
  <c r="V2988" i="6"/>
  <c r="O423" i="14"/>
  <c r="V2817" i="6"/>
  <c r="V1893" i="6"/>
  <c r="V1318" i="6"/>
  <c r="O174" i="14"/>
  <c r="O325" i="14"/>
  <c r="V2229" i="6"/>
  <c r="V1866" i="6"/>
  <c r="O256" i="14"/>
  <c r="O232" i="14"/>
  <c r="V1720" i="6"/>
  <c r="O212" i="14"/>
  <c r="V1594" i="6"/>
  <c r="V1589" i="6"/>
  <c r="V2290" i="6"/>
  <c r="O345" i="14"/>
  <c r="V2246" i="6"/>
  <c r="O336" i="14"/>
  <c r="V2241" i="6"/>
  <c r="O323" i="14"/>
  <c r="V2227" i="6"/>
  <c r="V2089" i="6"/>
  <c r="O300" i="14"/>
  <c r="V1918" i="6"/>
  <c r="O275" i="14"/>
  <c r="V1815" i="6"/>
  <c r="O249" i="14"/>
  <c r="V1648" i="6"/>
  <c r="O221" i="14"/>
  <c r="V1510" i="6"/>
  <c r="O335" i="14"/>
  <c r="V2245" i="6"/>
  <c r="O328" i="14"/>
  <c r="V2232" i="6"/>
  <c r="V1892" i="6"/>
  <c r="O266" i="14"/>
  <c r="V1716" i="6"/>
  <c r="O230" i="14"/>
  <c r="V1319" i="6"/>
  <c r="O175" i="14"/>
  <c r="V1150" i="6"/>
  <c r="O79" i="14"/>
  <c r="V678" i="6"/>
  <c r="O64" i="14"/>
  <c r="V516" i="6"/>
  <c r="O15" i="14"/>
  <c r="V111" i="6"/>
  <c r="V1096" i="6"/>
  <c r="O138" i="14"/>
  <c r="O121" i="14"/>
  <c r="V979" i="6"/>
  <c r="V908" i="6"/>
  <c r="V791" i="6"/>
  <c r="V980" i="6"/>
  <c r="V461" i="6"/>
  <c r="O109" i="14"/>
  <c r="V913" i="6"/>
  <c r="V4707" i="6"/>
  <c r="V846" i="6"/>
  <c r="O19" i="14"/>
  <c r="V172" i="6"/>
  <c r="V3576" i="6"/>
  <c r="O499" i="14"/>
  <c r="V3521" i="6"/>
  <c r="O503" i="14"/>
  <c r="V3604" i="6"/>
  <c r="O355" i="14"/>
  <c r="V2363" i="6"/>
  <c r="V4680" i="6"/>
  <c r="O648" i="14"/>
  <c r="V1595" i="6"/>
  <c r="O213" i="14"/>
  <c r="O100" i="14"/>
  <c r="V855" i="6"/>
  <c r="V873" i="6"/>
  <c r="O14" i="14"/>
  <c r="E13" i="48"/>
  <c r="V110" i="6"/>
  <c r="V5336" i="6"/>
  <c r="V3355" i="6"/>
  <c r="V1903" i="6"/>
  <c r="O271" i="14"/>
  <c r="V2085" i="6"/>
  <c r="O321" i="14"/>
  <c r="V2225" i="6"/>
  <c r="V2247" i="6"/>
  <c r="V5539" i="6"/>
  <c r="O760" i="14"/>
  <c r="V4490" i="6"/>
  <c r="V2808" i="6"/>
  <c r="O404" i="14"/>
  <c r="V2429" i="6"/>
  <c r="O361" i="14"/>
  <c r="V1426" i="6"/>
  <c r="V1070" i="6"/>
  <c r="V788" i="6"/>
  <c r="V512" i="6"/>
  <c r="V2435" i="6"/>
  <c r="V914" i="6"/>
  <c r="O110" i="14"/>
  <c r="O763" i="14"/>
  <c r="V4099" i="6"/>
  <c r="O172" i="14"/>
  <c r="V1306" i="6"/>
  <c r="V939" i="6"/>
  <c r="V5048" i="6"/>
  <c r="E49" i="48"/>
  <c r="V3504" i="6"/>
  <c r="V3062" i="6"/>
  <c r="O431" i="14"/>
  <c r="O77" i="14"/>
  <c r="V672" i="6"/>
  <c r="V639" i="6"/>
  <c r="O73" i="14"/>
  <c r="O445" i="14"/>
  <c r="V3162" i="6"/>
  <c r="V3612" i="6"/>
  <c r="V2770" i="6"/>
  <c r="V1890" i="6"/>
  <c r="V2445" i="6"/>
  <c r="O367" i="14"/>
  <c r="O306" i="14"/>
  <c r="V2144" i="6"/>
  <c r="V1812" i="6"/>
  <c r="V2153" i="6"/>
  <c r="V786" i="6"/>
  <c r="O86" i="14"/>
  <c r="V204" i="6"/>
  <c r="O712" i="14"/>
  <c r="V1915" i="6"/>
  <c r="O273" i="14"/>
  <c r="V1819" i="6"/>
  <c r="O251" i="14"/>
  <c r="V2150" i="6"/>
  <c r="O308" i="14"/>
  <c r="V1597" i="6"/>
  <c r="V4372" i="6"/>
  <c r="O610" i="14"/>
  <c r="O556" i="14"/>
  <c r="V2156" i="6"/>
  <c r="O310" i="14"/>
  <c r="V5654" i="6"/>
  <c r="O779" i="14"/>
  <c r="V3069" i="6"/>
  <c r="O434" i="14"/>
  <c r="V2328" i="6"/>
  <c r="V2037" i="6"/>
  <c r="O288" i="14"/>
  <c r="V4374" i="6"/>
  <c r="O611" i="14"/>
  <c r="V1651" i="6"/>
  <c r="O223" i="14"/>
  <c r="O74" i="14"/>
  <c r="V641" i="6"/>
  <c r="V463" i="6"/>
  <c r="V3515" i="6"/>
  <c r="V1879" i="6"/>
  <c r="O262" i="14"/>
  <c r="V790" i="6"/>
  <c r="O89" i="14"/>
  <c r="V787" i="6"/>
  <c r="O87" i="14"/>
  <c r="V5543" i="6"/>
  <c r="O764" i="14"/>
  <c r="V5364" i="6"/>
  <c r="V3524" i="6"/>
  <c r="O133" i="14"/>
  <c r="V1083" i="6"/>
  <c r="V794" i="6"/>
  <c r="O91" i="14"/>
  <c r="O656" i="14"/>
  <c r="V4751" i="6"/>
  <c r="V1337" i="6"/>
  <c r="V1097" i="6"/>
  <c r="O139" i="14"/>
  <c r="V989" i="6"/>
  <c r="O56" i="14"/>
  <c r="V502" i="6"/>
  <c r="V314" i="6"/>
  <c r="V3790" i="6"/>
  <c r="O533" i="14"/>
  <c r="V2967" i="6"/>
  <c r="V3678" i="6"/>
  <c r="O517" i="14"/>
  <c r="V2449" i="6"/>
  <c r="V2237" i="6"/>
  <c r="O331" i="14"/>
  <c r="O594" i="14"/>
  <c r="V4220" i="6"/>
  <c r="V1344" i="6"/>
  <c r="O182" i="14"/>
  <c r="V1147" i="6"/>
  <c r="O145" i="14"/>
  <c r="V985" i="6"/>
  <c r="V507" i="6"/>
  <c r="V4106" i="6"/>
  <c r="O494" i="14"/>
  <c r="V3532" i="6"/>
  <c r="V3606" i="6"/>
  <c r="O505" i="14"/>
  <c r="V5460" i="6"/>
  <c r="V3799" i="6"/>
  <c r="O447" i="14"/>
  <c r="V3166" i="6"/>
  <c r="O365" i="14"/>
  <c r="V2439" i="6"/>
  <c r="V1807" i="6"/>
  <c r="O245" i="14"/>
  <c r="V5538" i="6"/>
  <c r="O759" i="14"/>
  <c r="V4495" i="6"/>
  <c r="O629" i="14"/>
  <c r="V2161" i="6"/>
  <c r="O313" i="14"/>
  <c r="V1916" i="6"/>
  <c r="V2534" i="6"/>
  <c r="O376" i="14"/>
  <c r="V2231" i="6"/>
  <c r="O327" i="14"/>
  <c r="V1500" i="6"/>
  <c r="O200" i="14"/>
  <c r="V1901" i="6"/>
  <c r="V3966" i="6"/>
  <c r="O557" i="14"/>
  <c r="O578" i="14"/>
  <c r="O299" i="14"/>
  <c r="V2087" i="6"/>
  <c r="V983" i="6"/>
  <c r="O657" i="14"/>
  <c r="V4753" i="6"/>
  <c r="V1339" i="6"/>
  <c r="O180" i="14"/>
  <c r="O108" i="14"/>
  <c r="V912" i="6"/>
  <c r="V1089" i="6"/>
  <c r="V1897" i="6"/>
  <c r="O269" i="14"/>
  <c r="O490" i="14"/>
  <c r="V3525" i="6"/>
  <c r="V4687" i="6"/>
  <c r="V3675" i="6"/>
  <c r="O516" i="14"/>
  <c r="V2734" i="6"/>
  <c r="V812" i="6"/>
  <c r="O93" i="14"/>
  <c r="V597" i="6"/>
  <c r="V5414" i="6"/>
  <c r="V5499" i="6"/>
  <c r="V4558" i="6"/>
  <c r="V3071" i="6"/>
  <c r="O435" i="14"/>
  <c r="O330" i="14"/>
  <c r="V2236" i="6"/>
  <c r="V886" i="6"/>
  <c r="V2028" i="6"/>
  <c r="O285" i="14"/>
  <c r="V2080" i="6"/>
  <c r="V4981" i="6"/>
  <c r="V4093" i="6"/>
  <c r="O574" i="14"/>
  <c r="O471" i="14"/>
  <c r="V3359" i="6"/>
  <c r="V2075" i="6"/>
  <c r="V813" i="6"/>
  <c r="V374" i="6"/>
  <c r="V235" i="6"/>
  <c r="V129" i="6"/>
  <c r="V5340" i="6"/>
  <c r="V4852" i="6"/>
  <c r="V3673" i="6"/>
  <c r="O515" i="14"/>
  <c r="V2594" i="6"/>
  <c r="O385" i="14"/>
  <c r="V1422" i="6"/>
  <c r="V4698" i="6"/>
  <c r="V1328" i="6"/>
  <c r="V5353" i="6"/>
  <c r="O732" i="14"/>
  <c r="V3247" i="6"/>
  <c r="V1230" i="6"/>
  <c r="V471" i="6"/>
  <c r="O161" i="14"/>
  <c r="V1218" i="6"/>
  <c r="V362" i="6"/>
  <c r="V63" i="6"/>
  <c r="O9" i="14"/>
  <c r="V915" i="6"/>
  <c r="V3918" i="6"/>
  <c r="V3221" i="6"/>
  <c r="V2672" i="6"/>
  <c r="O384" i="14"/>
  <c r="V2593" i="6"/>
  <c r="O235" i="14"/>
  <c r="V1741" i="6"/>
  <c r="V151" i="6"/>
  <c r="V4970" i="6"/>
  <c r="V3167" i="6"/>
  <c r="O448" i="14"/>
  <c r="O382" i="14"/>
  <c r="V2589" i="6"/>
  <c r="V2446" i="6"/>
  <c r="V440" i="6"/>
  <c r="V5223" i="6"/>
  <c r="V5310" i="6"/>
  <c r="V3732" i="6"/>
  <c r="O523" i="14"/>
  <c r="V3089" i="6"/>
  <c r="O468" i="14"/>
  <c r="V3353" i="6"/>
  <c r="V2910" i="6"/>
  <c r="V2810" i="6"/>
  <c r="O405" i="14"/>
  <c r="V514" i="6"/>
  <c r="V113" i="6"/>
  <c r="V2829" i="6"/>
  <c r="V4622" i="6"/>
  <c r="V3149" i="6"/>
  <c r="O442" i="14"/>
  <c r="V2038" i="6"/>
  <c r="V321" i="6"/>
  <c r="V257" i="6"/>
  <c r="V84" i="6"/>
  <c r="V3336" i="6"/>
  <c r="V1060" i="6"/>
  <c r="V3412" i="6"/>
  <c r="V1719" i="6"/>
  <c r="O231" i="14"/>
  <c r="O141" i="14"/>
  <c r="V1111" i="6"/>
  <c r="V1056" i="6"/>
  <c r="V1887" i="6"/>
  <c r="V1236" i="6"/>
  <c r="V5423" i="6"/>
  <c r="V3256" i="6"/>
  <c r="O381" i="14"/>
  <c r="V2586" i="6"/>
  <c r="V840" i="6"/>
  <c r="V337" i="6"/>
  <c r="V5375" i="6"/>
  <c r="V2855" i="6"/>
  <c r="V1919" i="6"/>
  <c r="V1640" i="6"/>
  <c r="O220" i="14"/>
  <c r="V1316" i="6"/>
  <c r="O173" i="14"/>
  <c r="V2678" i="6"/>
  <c r="V2456" i="6"/>
  <c r="V2032" i="6"/>
  <c r="O286" i="14"/>
  <c r="O695" i="14"/>
  <c r="V5068" i="6"/>
  <c r="V2815" i="6"/>
  <c r="V520" i="6"/>
  <c r="O66" i="14"/>
  <c r="O58" i="14"/>
  <c r="V505" i="6"/>
  <c r="V2440" i="6"/>
  <c r="O366" i="14"/>
  <c r="V1531" i="6"/>
  <c r="V959" i="6"/>
  <c r="O119" i="14"/>
  <c r="V3784" i="6"/>
  <c r="V2168" i="6"/>
  <c r="V842" i="6"/>
  <c r="V174" i="6"/>
  <c r="V5063" i="6"/>
  <c r="V1176" i="6"/>
  <c r="V3935" i="6"/>
  <c r="V3780" i="6"/>
  <c r="V1947" i="6"/>
  <c r="V1148" i="6"/>
  <c r="V3124" i="6"/>
  <c r="V4454" i="6"/>
  <c r="V4493" i="6"/>
  <c r="V3072" i="6"/>
  <c r="V1721" i="6"/>
  <c r="V540" i="6"/>
  <c r="V3276" i="6"/>
  <c r="V155" i="6"/>
  <c r="V1235" i="6"/>
  <c r="M265" i="14"/>
  <c r="R265" i="14" s="1"/>
  <c r="V679" i="6"/>
  <c r="V517" i="6"/>
  <c r="M47" i="14"/>
  <c r="R47" i="14" s="1"/>
  <c r="V43" i="6"/>
  <c r="V98" i="6"/>
  <c r="V152" i="6"/>
  <c r="O20" i="14"/>
  <c r="M20" i="14"/>
  <c r="R20" i="14" s="1"/>
  <c r="V201" i="6"/>
  <c r="F12" i="48"/>
  <c r="V46" i="6"/>
  <c r="V161" i="6"/>
  <c r="V122" i="6"/>
  <c r="V399" i="6"/>
  <c r="F14" i="48"/>
  <c r="V435" i="6"/>
  <c r="M12" i="14"/>
  <c r="R12" i="14" s="1"/>
  <c r="V33" i="6"/>
  <c r="V2228" i="6"/>
  <c r="M60" i="14"/>
  <c r="V4881" i="6"/>
  <c r="V1699" i="6"/>
  <c r="V3051" i="6"/>
  <c r="M295" i="14"/>
  <c r="R295" i="14" s="1"/>
  <c r="V2394" i="6"/>
  <c r="V2953" i="6"/>
  <c r="V1320" i="6"/>
  <c r="V1105" i="6"/>
  <c r="V1192" i="6"/>
  <c r="V838" i="6"/>
  <c r="V213" i="6"/>
  <c r="V1413" i="6"/>
  <c r="V1227" i="6"/>
  <c r="V1086" i="6"/>
  <c r="V988" i="6"/>
  <c r="O115" i="14"/>
  <c r="V2249" i="6"/>
  <c r="O324" i="14"/>
  <c r="O12" i="14"/>
  <c r="O295" i="14"/>
  <c r="Q812" i="14"/>
  <c r="Q816" i="14"/>
  <c r="M191" i="14"/>
  <c r="R191" i="14" s="1"/>
  <c r="M619" i="14"/>
  <c r="R619" i="14" s="1"/>
  <c r="O338" i="14"/>
  <c r="O80" i="14"/>
  <c r="O47" i="14"/>
  <c r="V3703" i="6"/>
  <c r="V1889" i="6"/>
  <c r="M80" i="14"/>
  <c r="R80" i="14" s="1"/>
  <c r="V1598" i="6"/>
  <c r="M112" i="14"/>
  <c r="R112" i="14" s="1"/>
  <c r="M183" i="14"/>
  <c r="R183" i="14" s="1"/>
  <c r="V296" i="6"/>
  <c r="M153" i="14"/>
  <c r="R153" i="14" s="1"/>
  <c r="O290" i="14"/>
  <c r="M290" i="14"/>
  <c r="R290" i="14" s="1"/>
  <c r="V682" i="6"/>
  <c r="M81" i="14"/>
  <c r="R81" i="14" s="1"/>
  <c r="V3289" i="6"/>
  <c r="M462" i="14"/>
  <c r="R462" i="14" s="1"/>
  <c r="M450" i="14"/>
  <c r="R450" i="14" s="1"/>
  <c r="V107" i="6"/>
  <c r="M13" i="14"/>
  <c r="R13" i="14" s="1"/>
  <c r="M528" i="14"/>
  <c r="R528" i="14" s="1"/>
  <c r="V826" i="6"/>
  <c r="M94" i="14"/>
  <c r="R94" i="14" s="1"/>
  <c r="V1065" i="6"/>
  <c r="M131" i="14"/>
  <c r="R131" i="14" s="1"/>
  <c r="V1063" i="6"/>
  <c r="M115" i="14"/>
  <c r="R115" i="14" s="1"/>
  <c r="O261" i="14"/>
  <c r="O265" i="14"/>
  <c r="O462" i="14"/>
  <c r="M349" i="14"/>
  <c r="R349" i="14" s="1"/>
  <c r="V4169" i="6"/>
  <c r="M71" i="14"/>
  <c r="R71" i="14" s="1"/>
  <c r="M188" i="14"/>
  <c r="R188" i="14" s="1"/>
  <c r="V1172" i="6"/>
  <c r="O191" i="14"/>
  <c r="V1411" i="6"/>
  <c r="M107" i="14"/>
  <c r="R107" i="14" s="1"/>
  <c r="V180" i="6"/>
  <c r="M267" i="14"/>
  <c r="R267" i="14" s="1"/>
  <c r="V2242" i="6"/>
  <c r="M333" i="14"/>
  <c r="R333" i="14" s="1"/>
  <c r="M7" i="14"/>
  <c r="R7" i="14" s="1"/>
  <c r="M111" i="14"/>
  <c r="R111" i="14" s="1"/>
  <c r="O214" i="14"/>
  <c r="V829" i="6"/>
  <c r="O94" i="14"/>
  <c r="V128" i="6"/>
  <c r="V2079" i="6"/>
  <c r="O183" i="14"/>
  <c r="M424" i="14"/>
  <c r="R424" i="14" s="1"/>
  <c r="O130" i="14"/>
  <c r="M130" i="14"/>
  <c r="R130" i="14" s="1"/>
  <c r="M449" i="14"/>
  <c r="R449" i="14" s="1"/>
  <c r="M9" i="14"/>
  <c r="R9" i="14" s="1"/>
  <c r="V932" i="6"/>
  <c r="O112" i="14"/>
  <c r="V3838" i="6"/>
  <c r="M125" i="14"/>
  <c r="R125" i="14" s="1"/>
  <c r="M8" i="14"/>
  <c r="R8" i="14" s="1"/>
  <c r="O107" i="14"/>
  <c r="V910" i="6"/>
  <c r="V1876" i="6"/>
  <c r="V36" i="6"/>
  <c r="M6" i="14"/>
  <c r="R6" i="14" s="1"/>
  <c r="M32" i="14"/>
  <c r="R32" i="14" s="1"/>
  <c r="C58" i="48"/>
  <c r="Q809" i="14"/>
  <c r="V837" i="6"/>
  <c r="V1157" i="6"/>
  <c r="V1810" i="6"/>
  <c r="V1088" i="6"/>
  <c r="V2082" i="6"/>
  <c r="M10" i="14"/>
  <c r="R10" i="14" s="1"/>
  <c r="V544" i="6"/>
  <c r="V1343" i="6"/>
  <c r="V675" i="6"/>
  <c r="V1146" i="6"/>
  <c r="V681" i="6"/>
  <c r="O81" i="14"/>
  <c r="O125" i="14"/>
  <c r="O333" i="14"/>
  <c r="M99" i="14"/>
  <c r="R99" i="14" s="1"/>
  <c r="V5548" i="6"/>
  <c r="V5515" i="6"/>
  <c r="V5665" i="6"/>
  <c r="V5607" i="6"/>
  <c r="V5572" i="6"/>
  <c r="V5161" i="6"/>
  <c r="V5449" i="6"/>
  <c r="V5369" i="6"/>
  <c r="V4914" i="6"/>
  <c r="V5344" i="6"/>
  <c r="V5265" i="6"/>
  <c r="V5001" i="6"/>
  <c r="V5043" i="6"/>
  <c r="V4631" i="6"/>
  <c r="K566" i="14"/>
  <c r="V5107" i="6"/>
  <c r="V3244" i="6"/>
  <c r="V3053" i="6"/>
  <c r="K554" i="14"/>
  <c r="V3192" i="6"/>
  <c r="V3026" i="6"/>
  <c r="V2849" i="6"/>
  <c r="L403" i="14"/>
  <c r="V2473" i="6"/>
  <c r="L351" i="14"/>
  <c r="L399" i="14"/>
  <c r="O2783" i="6" s="1"/>
  <c r="P2783" i="6" s="1"/>
  <c r="U2783" i="6" s="1"/>
  <c r="O399" i="14" s="1"/>
  <c r="L401" i="14"/>
  <c r="V2370" i="6"/>
  <c r="L402" i="14"/>
  <c r="V2483" i="6"/>
  <c r="V2393" i="6"/>
  <c r="L258" i="14"/>
  <c r="V1650" i="6"/>
  <c r="L240" i="14"/>
  <c r="V1330" i="6"/>
  <c r="L85" i="14"/>
  <c r="L48" i="14"/>
  <c r="V354" i="6"/>
  <c r="V658" i="6"/>
  <c r="L26" i="14"/>
  <c r="O290" i="6" s="1"/>
  <c r="L105" i="14"/>
  <c r="V871" i="6"/>
  <c r="L23" i="14"/>
  <c r="O234" i="6" s="1"/>
  <c r="V4431" i="6"/>
  <c r="O619" i="14"/>
  <c r="F36" i="48"/>
  <c r="O188" i="14"/>
  <c r="V1406" i="6"/>
  <c r="O13" i="14"/>
  <c r="V3775" i="6"/>
  <c r="O528" i="14"/>
  <c r="V5372" i="6"/>
  <c r="V712" i="6"/>
  <c r="V624" i="6"/>
  <c r="O71" i="14"/>
  <c r="V2332" i="6"/>
  <c r="O349" i="14"/>
  <c r="V3786" i="6"/>
  <c r="O131" i="14"/>
  <c r="V1179" i="6"/>
  <c r="O153" i="14"/>
  <c r="V931" i="6"/>
  <c r="O111" i="14"/>
  <c r="O267" i="14"/>
  <c r="V1894" i="6"/>
  <c r="V44" i="6"/>
  <c r="O7" i="14"/>
  <c r="O469" i="14"/>
  <c r="M469" i="14"/>
  <c r="V3169" i="6"/>
  <c r="O449" i="14"/>
  <c r="V2990" i="6"/>
  <c r="O424" i="14"/>
  <c r="M40" i="14"/>
  <c r="R40" i="14" s="1"/>
  <c r="V3338" i="6"/>
  <c r="M368" i="14"/>
  <c r="R368" i="14" s="1"/>
  <c r="M16" i="14"/>
  <c r="R16" i="14" s="1"/>
  <c r="V367" i="6"/>
  <c r="M21" i="14"/>
  <c r="R21" i="14" s="1"/>
  <c r="M436" i="14"/>
  <c r="R436" i="14" s="1"/>
  <c r="M24" i="14"/>
  <c r="R24" i="14" s="1"/>
  <c r="M82" i="14"/>
  <c r="R82" i="14" s="1"/>
  <c r="V340" i="6"/>
  <c r="O32" i="14"/>
  <c r="O6" i="14"/>
  <c r="M25" i="14"/>
  <c r="R25" i="14" s="1"/>
  <c r="V58" i="6"/>
  <c r="O8" i="14"/>
  <c r="V1424" i="6"/>
  <c r="M18" i="14"/>
  <c r="R18" i="14" s="1"/>
  <c r="M59" i="14"/>
  <c r="R59" i="14" s="1"/>
  <c r="L2" i="14"/>
  <c r="G51" i="48"/>
  <c r="V4816" i="6"/>
  <c r="V2876" i="6"/>
  <c r="Q566" i="14"/>
  <c r="V850" i="6"/>
  <c r="O99" i="14"/>
  <c r="V845" i="6"/>
  <c r="V75" i="6"/>
  <c r="O10" i="14"/>
  <c r="V13" i="6"/>
  <c r="V1102" i="6"/>
  <c r="M113" i="14"/>
  <c r="R113" i="14" s="1"/>
  <c r="Q554" i="14"/>
  <c r="V133" i="6"/>
  <c r="V3610" i="6"/>
  <c r="V3066" i="6"/>
  <c r="V259" i="6"/>
  <c r="O25" i="14"/>
  <c r="O82" i="14"/>
  <c r="V683" i="6"/>
  <c r="V2447" i="6"/>
  <c r="O368" i="14"/>
  <c r="V236" i="6"/>
  <c r="O24" i="14"/>
  <c r="V3074" i="6"/>
  <c r="O436" i="14"/>
  <c r="V394" i="6"/>
  <c r="O40" i="14"/>
  <c r="V186" i="6"/>
  <c r="O21" i="14"/>
  <c r="V112" i="6"/>
  <c r="O16" i="14"/>
  <c r="V4111" i="6"/>
  <c r="O583" i="14"/>
  <c r="Q707" i="14"/>
  <c r="V934" i="6"/>
  <c r="O113" i="14"/>
  <c r="V4019" i="6"/>
  <c r="V2169" i="6"/>
  <c r="Q770" i="14"/>
  <c r="V3391" i="6"/>
  <c r="V3255" i="6"/>
  <c r="M399" i="14"/>
  <c r="R399" i="14" s="1"/>
  <c r="V2294" i="6"/>
  <c r="V1956" i="6"/>
  <c r="V299" i="6"/>
  <c r="Q216" i="14"/>
  <c r="V1605" i="6"/>
  <c r="V684" i="6"/>
  <c r="V5256" i="6"/>
  <c r="V5373" i="6"/>
  <c r="V1069" i="6"/>
  <c r="V5084" i="6"/>
  <c r="V4728" i="6"/>
  <c r="V2772" i="6"/>
  <c r="V5746" i="6"/>
  <c r="V4326" i="6"/>
  <c r="V1731" i="6"/>
  <c r="V1626" i="6"/>
  <c r="V627" i="6"/>
  <c r="V5111" i="6"/>
  <c r="V2891" i="6"/>
  <c r="V3734" i="6"/>
  <c r="V3091" i="6"/>
  <c r="V2121" i="6"/>
  <c r="V4957" i="6"/>
  <c r="V439" i="6"/>
  <c r="V795" i="6"/>
  <c r="V5309" i="6"/>
  <c r="V5075" i="6"/>
  <c r="V2924" i="6"/>
  <c r="O18" i="14"/>
  <c r="V344" i="6"/>
  <c r="V2975" i="6"/>
  <c r="V1872" i="6"/>
  <c r="V4756" i="6"/>
  <c r="V1714" i="6"/>
  <c r="V420" i="6"/>
  <c r="V509" i="6"/>
  <c r="O59" i="14"/>
  <c r="V5584" i="6"/>
  <c r="P6332" i="6" l="1"/>
  <c r="U6332" i="6" s="1"/>
  <c r="P6334" i="6"/>
  <c r="U6334" i="6" s="1"/>
  <c r="P6336" i="6"/>
  <c r="U6336" i="6" s="1"/>
  <c r="P6317" i="6"/>
  <c r="U6317" i="6" s="1"/>
  <c r="P6319" i="6"/>
  <c r="U6319" i="6" s="1"/>
  <c r="P6321" i="6"/>
  <c r="U6321" i="6" s="1"/>
  <c r="P6323" i="6"/>
  <c r="U6323" i="6" s="1"/>
  <c r="P6325" i="6"/>
  <c r="U6325" i="6" s="1"/>
  <c r="P6327" i="6"/>
  <c r="U6327" i="6" s="1"/>
  <c r="P6329" i="6"/>
  <c r="U6329" i="6" s="1"/>
  <c r="N5902" i="6"/>
  <c r="P5902" i="6" s="1"/>
  <c r="U5902" i="6" s="1"/>
  <c r="N5896" i="6"/>
  <c r="P5896" i="6" s="1"/>
  <c r="N5899" i="6"/>
  <c r="P5899" i="6" s="1"/>
  <c r="U5899" i="6" s="1"/>
  <c r="N5904" i="6"/>
  <c r="P5904" i="6" s="1"/>
  <c r="U5904" i="6" s="1"/>
  <c r="N5898" i="6"/>
  <c r="P5898" i="6" s="1"/>
  <c r="U5898" i="6" s="1"/>
  <c r="N5901" i="6"/>
  <c r="P5901" i="6" s="1"/>
  <c r="U5901" i="6" s="1"/>
  <c r="N5903" i="6"/>
  <c r="P5903" i="6" s="1"/>
  <c r="U5903" i="6" s="1"/>
  <c r="N5897" i="6"/>
  <c r="P5897" i="6" s="1"/>
  <c r="U5897" i="6" s="1"/>
  <c r="N5900" i="6"/>
  <c r="P5900" i="6" s="1"/>
  <c r="U5900" i="6" s="1"/>
  <c r="V2783" i="6"/>
  <c r="E40" i="48"/>
  <c r="M783" i="14"/>
  <c r="R783" i="14" s="1"/>
  <c r="P6121" i="6"/>
  <c r="U6121" i="6" s="1"/>
  <c r="P6136" i="6"/>
  <c r="U6136" i="6" s="1"/>
  <c r="P6142" i="6"/>
  <c r="U6142" i="6" s="1"/>
  <c r="P6128" i="6"/>
  <c r="U6128" i="6" s="1"/>
  <c r="P6141" i="6"/>
  <c r="U6141" i="6" s="1"/>
  <c r="P6147" i="6"/>
  <c r="U6147" i="6" s="1"/>
  <c r="P6161" i="6"/>
  <c r="U6161" i="6" s="1"/>
  <c r="P6167" i="6"/>
  <c r="U6167" i="6" s="1"/>
  <c r="P6139" i="6"/>
  <c r="U6139" i="6" s="1"/>
  <c r="P6145" i="6"/>
  <c r="U6145" i="6" s="1"/>
  <c r="N3797" i="6"/>
  <c r="P3797" i="6" s="1"/>
  <c r="U3797" i="6" s="1"/>
  <c r="V3797" i="6" s="1"/>
  <c r="P6315" i="6"/>
  <c r="U6315" i="6" s="1"/>
  <c r="P6158" i="6"/>
  <c r="U6158" i="6" s="1"/>
  <c r="P6191" i="6"/>
  <c r="U6191" i="6" s="1"/>
  <c r="P6193" i="6"/>
  <c r="U6193" i="6" s="1"/>
  <c r="P6195" i="6"/>
  <c r="U6195" i="6" s="1"/>
  <c r="P6197" i="6"/>
  <c r="U6197" i="6" s="1"/>
  <c r="P6199" i="6"/>
  <c r="U6199" i="6" s="1"/>
  <c r="P6201" i="6"/>
  <c r="U6201" i="6" s="1"/>
  <c r="P6203" i="6"/>
  <c r="U6203" i="6" s="1"/>
  <c r="P6205" i="6"/>
  <c r="U6205" i="6" s="1"/>
  <c r="P6207" i="6"/>
  <c r="U6207" i="6" s="1"/>
  <c r="P6209" i="6"/>
  <c r="U6209" i="6" s="1"/>
  <c r="P6211" i="6"/>
  <c r="U6211" i="6" s="1"/>
  <c r="P6213" i="6"/>
  <c r="U6213" i="6" s="1"/>
  <c r="P6215" i="6"/>
  <c r="U6215" i="6" s="1"/>
  <c r="P6217" i="6"/>
  <c r="U6217" i="6" s="1"/>
  <c r="P6219" i="6"/>
  <c r="U6219" i="6" s="1"/>
  <c r="P6221" i="6"/>
  <c r="U6221" i="6" s="1"/>
  <c r="P6223" i="6"/>
  <c r="U6223" i="6" s="1"/>
  <c r="P6225" i="6"/>
  <c r="U6225" i="6" s="1"/>
  <c r="P6227" i="6"/>
  <c r="U6227" i="6" s="1"/>
  <c r="P6229" i="6"/>
  <c r="U6229" i="6" s="1"/>
  <c r="P5963" i="6"/>
  <c r="U5963" i="6" s="1"/>
  <c r="P5977" i="6"/>
  <c r="U5977" i="6" s="1"/>
  <c r="P5980" i="6"/>
  <c r="U5980" i="6" s="1"/>
  <c r="P5990" i="6"/>
  <c r="U5990" i="6" s="1"/>
  <c r="P5993" i="6"/>
  <c r="U5993" i="6" s="1"/>
  <c r="P6033" i="6"/>
  <c r="U6033" i="6" s="1"/>
  <c r="P6036" i="6"/>
  <c r="U6036" i="6" s="1"/>
  <c r="P6039" i="6"/>
  <c r="U6039" i="6" s="1"/>
  <c r="P5966" i="6"/>
  <c r="U5966" i="6" s="1"/>
  <c r="P5983" i="6"/>
  <c r="U5983" i="6" s="1"/>
  <c r="P5986" i="6"/>
  <c r="U5986" i="6" s="1"/>
  <c r="P5999" i="6"/>
  <c r="U5999" i="6" s="1"/>
  <c r="P6002" i="6"/>
  <c r="U6002" i="6" s="1"/>
  <c r="P6005" i="6"/>
  <c r="U6005" i="6" s="1"/>
  <c r="P6008" i="6"/>
  <c r="U6008" i="6" s="1"/>
  <c r="P6011" i="6"/>
  <c r="U6011" i="6" s="1"/>
  <c r="P6014" i="6"/>
  <c r="U6014" i="6" s="1"/>
  <c r="P6017" i="6"/>
  <c r="U6017" i="6" s="1"/>
  <c r="P6020" i="6"/>
  <c r="U6020" i="6" s="1"/>
  <c r="P6023" i="6"/>
  <c r="U6023" i="6" s="1"/>
  <c r="P6026" i="6"/>
  <c r="U6026" i="6" s="1"/>
  <c r="P6029" i="6"/>
  <c r="U6029" i="6" s="1"/>
  <c r="P6047" i="6"/>
  <c r="U6047" i="6" s="1"/>
  <c r="P6051" i="6"/>
  <c r="U6051" i="6" s="1"/>
  <c r="P6053" i="6"/>
  <c r="U6053" i="6" s="1"/>
  <c r="P6057" i="6"/>
  <c r="U6057" i="6" s="1"/>
  <c r="P6059" i="6"/>
  <c r="U6059" i="6" s="1"/>
  <c r="P6061" i="6"/>
  <c r="U6061" i="6" s="1"/>
  <c r="P6063" i="6"/>
  <c r="U6063" i="6" s="1"/>
  <c r="P6065" i="6"/>
  <c r="U6065" i="6" s="1"/>
  <c r="P6067" i="6"/>
  <c r="U6067" i="6" s="1"/>
  <c r="P6069" i="6"/>
  <c r="U6069" i="6" s="1"/>
  <c r="P6071" i="6"/>
  <c r="U6071" i="6" s="1"/>
  <c r="P6073" i="6"/>
  <c r="U6073" i="6" s="1"/>
  <c r="P6075" i="6"/>
  <c r="U6075" i="6" s="1"/>
  <c r="P6077" i="6"/>
  <c r="U6077" i="6" s="1"/>
  <c r="P6097" i="6"/>
  <c r="U6097" i="6" s="1"/>
  <c r="P6099" i="6"/>
  <c r="U6099" i="6" s="1"/>
  <c r="P6101" i="6"/>
  <c r="U6101" i="6" s="1"/>
  <c r="P6103" i="6"/>
  <c r="U6103" i="6" s="1"/>
  <c r="P6105" i="6"/>
  <c r="U6105" i="6" s="1"/>
  <c r="P6107" i="6"/>
  <c r="U6107" i="6" s="1"/>
  <c r="P6109" i="6"/>
  <c r="U6109" i="6" s="1"/>
  <c r="P6111" i="6"/>
  <c r="U6111" i="6" s="1"/>
  <c r="P6117" i="6"/>
  <c r="U6117" i="6" s="1"/>
  <c r="P6287" i="6"/>
  <c r="U6287" i="6" s="1"/>
  <c r="P5957" i="6"/>
  <c r="U5957" i="6" s="1"/>
  <c r="P5962" i="6"/>
  <c r="U5962" i="6" s="1"/>
  <c r="P5969" i="6"/>
  <c r="U5969" i="6" s="1"/>
  <c r="P5989" i="6"/>
  <c r="U5989" i="6" s="1"/>
  <c r="P5992" i="6"/>
  <c r="U5992" i="6" s="1"/>
  <c r="P6032" i="6"/>
  <c r="U6032" i="6" s="1"/>
  <c r="P6035" i="6"/>
  <c r="U6035" i="6" s="1"/>
  <c r="P6038" i="6"/>
  <c r="U6038" i="6" s="1"/>
  <c r="P6041" i="6"/>
  <c r="U6041" i="6" s="1"/>
  <c r="P5960" i="6"/>
  <c r="U5960" i="6" s="1"/>
  <c r="P5968" i="6"/>
  <c r="U5968" i="6" s="1"/>
  <c r="P5981" i="6"/>
  <c r="U5981" i="6" s="1"/>
  <c r="P6040" i="6"/>
  <c r="U6040" i="6" s="1"/>
  <c r="P6088" i="6"/>
  <c r="U6088" i="6" s="1"/>
  <c r="P6090" i="6"/>
  <c r="U6090" i="6" s="1"/>
  <c r="P6092" i="6"/>
  <c r="U6092" i="6" s="1"/>
  <c r="P6094" i="6"/>
  <c r="U6094" i="6" s="1"/>
  <c r="P6096" i="6"/>
  <c r="U6096" i="6" s="1"/>
  <c r="P6098" i="6"/>
  <c r="U6098" i="6" s="1"/>
  <c r="P6100" i="6"/>
  <c r="U6100" i="6" s="1"/>
  <c r="P6102" i="6"/>
  <c r="U6102" i="6" s="1"/>
  <c r="P6104" i="6"/>
  <c r="U6104" i="6" s="1"/>
  <c r="P6106" i="6"/>
  <c r="U6106" i="6" s="1"/>
  <c r="P6108" i="6"/>
  <c r="U6108" i="6" s="1"/>
  <c r="P6110" i="6"/>
  <c r="U6110" i="6" s="1"/>
  <c r="P6112" i="6"/>
  <c r="U6112" i="6" s="1"/>
  <c r="P6114" i="6"/>
  <c r="U6114" i="6" s="1"/>
  <c r="P6116" i="6"/>
  <c r="U6116" i="6" s="1"/>
  <c r="P5959" i="6"/>
  <c r="U5959" i="6" s="1"/>
  <c r="P5971" i="6"/>
  <c r="U5971" i="6" s="1"/>
  <c r="P5974" i="6"/>
  <c r="U5974" i="6" s="1"/>
  <c r="P5987" i="6"/>
  <c r="U5987" i="6" s="1"/>
  <c r="O1868" i="6"/>
  <c r="O1871" i="6"/>
  <c r="O1869" i="6"/>
  <c r="O1870" i="6"/>
  <c r="O467" i="6"/>
  <c r="O470" i="6"/>
  <c r="O468" i="6"/>
  <c r="O469" i="6"/>
  <c r="O2337" i="6"/>
  <c r="O2336" i="6"/>
  <c r="N3956" i="6"/>
  <c r="P3956" i="6" s="1"/>
  <c r="U3956" i="6" s="1"/>
  <c r="V3956" i="6" s="1"/>
  <c r="N3960" i="6"/>
  <c r="P3960" i="6" s="1"/>
  <c r="U3960" i="6" s="1"/>
  <c r="N3957" i="6"/>
  <c r="N3961" i="6"/>
  <c r="P3961" i="6" s="1"/>
  <c r="U3961" i="6" s="1"/>
  <c r="N3958" i="6"/>
  <c r="N3954" i="6"/>
  <c r="P3954" i="6" s="1"/>
  <c r="U3954" i="6" s="1"/>
  <c r="V3954" i="6" s="1"/>
  <c r="N3955" i="6"/>
  <c r="N3959" i="6"/>
  <c r="P3959" i="6" s="1"/>
  <c r="U3959" i="6" s="1"/>
  <c r="O770" i="6"/>
  <c r="O773" i="6"/>
  <c r="O776" i="6"/>
  <c r="O779" i="6"/>
  <c r="O782" i="6"/>
  <c r="O785" i="6"/>
  <c r="O771" i="6"/>
  <c r="O774" i="6"/>
  <c r="O777" i="6"/>
  <c r="O780" i="6"/>
  <c r="O783" i="6"/>
  <c r="O772" i="6"/>
  <c r="O775" i="6"/>
  <c r="O778" i="6"/>
  <c r="O781" i="6"/>
  <c r="O784" i="6"/>
  <c r="O906" i="6"/>
  <c r="O907" i="6"/>
  <c r="O2800" i="6"/>
  <c r="O2801" i="6"/>
  <c r="P2801" i="6" s="1"/>
  <c r="U2801" i="6" s="1"/>
  <c r="V2801" i="6" s="1"/>
  <c r="O2804" i="6"/>
  <c r="O2807" i="6"/>
  <c r="O2802" i="6"/>
  <c r="O2805" i="6"/>
  <c r="O2806" i="6"/>
  <c r="O2803" i="6"/>
  <c r="O2797" i="6"/>
  <c r="O2798" i="6"/>
  <c r="O2799" i="6"/>
  <c r="N4041" i="6"/>
  <c r="P4041" i="6" s="1"/>
  <c r="U4041" i="6" s="1"/>
  <c r="N4042" i="6"/>
  <c r="N4045" i="6"/>
  <c r="N4039" i="6"/>
  <c r="N4043" i="6"/>
  <c r="N4040" i="6"/>
  <c r="N4044" i="6"/>
  <c r="O1786" i="6"/>
  <c r="O1785" i="6"/>
  <c r="O719" i="14"/>
  <c r="O507" i="14"/>
  <c r="E50" i="48"/>
  <c r="O627" i="14"/>
  <c r="O582" i="14"/>
  <c r="J238" i="14"/>
  <c r="N1769" i="6" s="1"/>
  <c r="O5727" i="6"/>
  <c r="P5727" i="6" s="1"/>
  <c r="U5727" i="6" s="1"/>
  <c r="V5727" i="6" s="1"/>
  <c r="O5695" i="6"/>
  <c r="P5695" i="6" s="1"/>
  <c r="U5695" i="6" s="1"/>
  <c r="O5571" i="6"/>
  <c r="P5571" i="6" s="1"/>
  <c r="U5571" i="6" s="1"/>
  <c r="V5571" i="6" s="1"/>
  <c r="O5530" i="6"/>
  <c r="P5530" i="6" s="1"/>
  <c r="U5530" i="6" s="1"/>
  <c r="V5530" i="6" s="1"/>
  <c r="O5504" i="6"/>
  <c r="O5333" i="6"/>
  <c r="P5333" i="6" s="1"/>
  <c r="U5333" i="6" s="1"/>
  <c r="V5333" i="6" s="1"/>
  <c r="O5291" i="6"/>
  <c r="P5291" i="6" s="1"/>
  <c r="U5291" i="6" s="1"/>
  <c r="V5291" i="6" s="1"/>
  <c r="O5271" i="6"/>
  <c r="P5271" i="6" s="1"/>
  <c r="U5271" i="6" s="1"/>
  <c r="V5271" i="6" s="1"/>
  <c r="O5254" i="6"/>
  <c r="P5254" i="6" s="1"/>
  <c r="U5254" i="6" s="1"/>
  <c r="O5249" i="6"/>
  <c r="P5249" i="6" s="1"/>
  <c r="U5249" i="6" s="1"/>
  <c r="V5249" i="6" s="1"/>
  <c r="O5202" i="6"/>
  <c r="P5202" i="6" s="1"/>
  <c r="U5202" i="6" s="1"/>
  <c r="O5041" i="6"/>
  <c r="P5041" i="6" s="1"/>
  <c r="U5041" i="6" s="1"/>
  <c r="V5041" i="6" s="1"/>
  <c r="O4964" i="6"/>
  <c r="P4964" i="6" s="1"/>
  <c r="U4964" i="6" s="1"/>
  <c r="V4964" i="6" s="1"/>
  <c r="O4948" i="6"/>
  <c r="P4948" i="6" s="1"/>
  <c r="U4948" i="6" s="1"/>
  <c r="V4948" i="6" s="1"/>
  <c r="O4940" i="6"/>
  <c r="P4940" i="6" s="1"/>
  <c r="U4940" i="6" s="1"/>
  <c r="V4940" i="6" s="1"/>
  <c r="O4897" i="6"/>
  <c r="P4897" i="6" s="1"/>
  <c r="U4897" i="6" s="1"/>
  <c r="V4897" i="6" s="1"/>
  <c r="O4890" i="6"/>
  <c r="P4890" i="6" s="1"/>
  <c r="U4890" i="6" s="1"/>
  <c r="V4890" i="6" s="1"/>
  <c r="O4783" i="6"/>
  <c r="P4783" i="6" s="1"/>
  <c r="U4783" i="6" s="1"/>
  <c r="V4783" i="6" s="1"/>
  <c r="O5706" i="6"/>
  <c r="P5706" i="6" s="1"/>
  <c r="U5706" i="6" s="1"/>
  <c r="V5706" i="6" s="1"/>
  <c r="O5703" i="6"/>
  <c r="P5703" i="6" s="1"/>
  <c r="U5703" i="6" s="1"/>
  <c r="O5615" i="6"/>
  <c r="P5615" i="6" s="1"/>
  <c r="U5615" i="6" s="1"/>
  <c r="V5615" i="6" s="1"/>
  <c r="O5520" i="6"/>
  <c r="O5448" i="6"/>
  <c r="P5448" i="6" s="1"/>
  <c r="U5448" i="6" s="1"/>
  <c r="O5441" i="6"/>
  <c r="P5441" i="6" s="1"/>
  <c r="U5441" i="6" s="1"/>
  <c r="V5441" i="6" s="1"/>
  <c r="O5430" i="6"/>
  <c r="P5430" i="6" s="1"/>
  <c r="U5430" i="6" s="1"/>
  <c r="V5430" i="6" s="1"/>
  <c r="O5429" i="6"/>
  <c r="P5429" i="6" s="1"/>
  <c r="U5429" i="6" s="1"/>
  <c r="V5429" i="6" s="1"/>
  <c r="O5401" i="6"/>
  <c r="P5401" i="6" s="1"/>
  <c r="U5401" i="6" s="1"/>
  <c r="V5401" i="6" s="1"/>
  <c r="O5311" i="6"/>
  <c r="P5311" i="6" s="1"/>
  <c r="U5311" i="6" s="1"/>
  <c r="O5304" i="6"/>
  <c r="P5304" i="6" s="1"/>
  <c r="U5304" i="6" s="1"/>
  <c r="V5304" i="6" s="1"/>
  <c r="O5296" i="6"/>
  <c r="P5296" i="6" s="1"/>
  <c r="U5296" i="6" s="1"/>
  <c r="O5294" i="6"/>
  <c r="P5294" i="6" s="1"/>
  <c r="U5294" i="6" s="1"/>
  <c r="O5253" i="6"/>
  <c r="P5253" i="6" s="1"/>
  <c r="U5253" i="6" s="1"/>
  <c r="V5253" i="6" s="1"/>
  <c r="O5217" i="6"/>
  <c r="P5217" i="6" s="1"/>
  <c r="U5217" i="6" s="1"/>
  <c r="V5217" i="6" s="1"/>
  <c r="O5116" i="6"/>
  <c r="P5116" i="6" s="1"/>
  <c r="U5116" i="6" s="1"/>
  <c r="V5116" i="6" s="1"/>
  <c r="O5102" i="6"/>
  <c r="P5102" i="6" s="1"/>
  <c r="U5102" i="6" s="1"/>
  <c r="V5102" i="6" s="1"/>
  <c r="O5086" i="6"/>
  <c r="P5086" i="6" s="1"/>
  <c r="U5086" i="6" s="1"/>
  <c r="V5086" i="6" s="1"/>
  <c r="O5064" i="6"/>
  <c r="P5064" i="6" s="1"/>
  <c r="U5064" i="6" s="1"/>
  <c r="V5064" i="6" s="1"/>
  <c r="O5015" i="6"/>
  <c r="P5015" i="6" s="1"/>
  <c r="U5015" i="6" s="1"/>
  <c r="V5015" i="6" s="1"/>
  <c r="O4971" i="6"/>
  <c r="P4971" i="6" s="1"/>
  <c r="U4971" i="6" s="1"/>
  <c r="V4971" i="6" s="1"/>
  <c r="O4969" i="6"/>
  <c r="P4969" i="6" s="1"/>
  <c r="U4969" i="6" s="1"/>
  <c r="V4969" i="6" s="1"/>
  <c r="O4923" i="6"/>
  <c r="P4923" i="6" s="1"/>
  <c r="U4923" i="6" s="1"/>
  <c r="V4923" i="6" s="1"/>
  <c r="O4895" i="6"/>
  <c r="P4895" i="6" s="1"/>
  <c r="U4895" i="6" s="1"/>
  <c r="V4895" i="6" s="1"/>
  <c r="O4857" i="6"/>
  <c r="P4857" i="6" s="1"/>
  <c r="U4857" i="6" s="1"/>
  <c r="V4857" i="6" s="1"/>
  <c r="O4850" i="6"/>
  <c r="P4850" i="6" s="1"/>
  <c r="O4843" i="6"/>
  <c r="P4843" i="6" s="1"/>
  <c r="U4843" i="6" s="1"/>
  <c r="O4821" i="6"/>
  <c r="O4727" i="6"/>
  <c r="P4727" i="6" s="1"/>
  <c r="U4727" i="6" s="1"/>
  <c r="V4727" i="6" s="1"/>
  <c r="O4716" i="6"/>
  <c r="P4716" i="6" s="1"/>
  <c r="U4716" i="6" s="1"/>
  <c r="V4716" i="6" s="1"/>
  <c r="O4689" i="6"/>
  <c r="P4689" i="6" s="1"/>
  <c r="U4689" i="6" s="1"/>
  <c r="V4689" i="6" s="1"/>
  <c r="O4655" i="6"/>
  <c r="P4655" i="6" s="1"/>
  <c r="U4655" i="6" s="1"/>
  <c r="V4655" i="6" s="1"/>
  <c r="O4581" i="6"/>
  <c r="P4581" i="6" s="1"/>
  <c r="O4577" i="6"/>
  <c r="P4577" i="6" s="1"/>
  <c r="U4577" i="6" s="1"/>
  <c r="V4577" i="6" s="1"/>
  <c r="O4302" i="6"/>
  <c r="P4302" i="6" s="1"/>
  <c r="U4302" i="6" s="1"/>
  <c r="V4302" i="6" s="1"/>
  <c r="O4298" i="6"/>
  <c r="P4298" i="6" s="1"/>
  <c r="U4298" i="6" s="1"/>
  <c r="V4298" i="6" s="1"/>
  <c r="O4310" i="6"/>
  <c r="P4310" i="6" s="1"/>
  <c r="U4310" i="6" s="1"/>
  <c r="V4310" i="6" s="1"/>
  <c r="O5675" i="6"/>
  <c r="O5698" i="6"/>
  <c r="P5698" i="6" s="1"/>
  <c r="U5698" i="6" s="1"/>
  <c r="O5683" i="6"/>
  <c r="P5683" i="6" s="1"/>
  <c r="U5683" i="6" s="1"/>
  <c r="V5683" i="6" s="1"/>
  <c r="O5682" i="6"/>
  <c r="P5682" i="6" s="1"/>
  <c r="U5682" i="6" s="1"/>
  <c r="O5667" i="6"/>
  <c r="P5667" i="6" s="1"/>
  <c r="U5667" i="6" s="1"/>
  <c r="V5667" i="6" s="1"/>
  <c r="N5660" i="6"/>
  <c r="P5660" i="6" s="1"/>
  <c r="U5660" i="6" s="1"/>
  <c r="V5660" i="6" s="1"/>
  <c r="O5653" i="6"/>
  <c r="P5653" i="6" s="1"/>
  <c r="U5653" i="6" s="1"/>
  <c r="V5653" i="6" s="1"/>
  <c r="O5579" i="6"/>
  <c r="P5579" i="6" s="1"/>
  <c r="U5579" i="6" s="1"/>
  <c r="O5557" i="6"/>
  <c r="P5557" i="6" s="1"/>
  <c r="U5557" i="6" s="1"/>
  <c r="V5557" i="6" s="1"/>
  <c r="O5555" i="6"/>
  <c r="P5555" i="6" s="1"/>
  <c r="U5555" i="6" s="1"/>
  <c r="V5555" i="6" s="1"/>
  <c r="K757" i="14"/>
  <c r="O5437" i="6"/>
  <c r="P5437" i="6" s="1"/>
  <c r="U5437" i="6" s="1"/>
  <c r="V5437" i="6" s="1"/>
  <c r="O5433" i="6"/>
  <c r="P5433" i="6" s="1"/>
  <c r="U5433" i="6" s="1"/>
  <c r="O5428" i="6"/>
  <c r="P5428" i="6" s="1"/>
  <c r="U5428" i="6" s="1"/>
  <c r="V5428" i="6" s="1"/>
  <c r="O5419" i="6"/>
  <c r="P5419" i="6" s="1"/>
  <c r="U5419" i="6" s="1"/>
  <c r="V5419" i="6" s="1"/>
  <c r="O5410" i="6"/>
  <c r="P5410" i="6" s="1"/>
  <c r="U5410" i="6" s="1"/>
  <c r="V5410" i="6" s="1"/>
  <c r="O5397" i="6"/>
  <c r="P5397" i="6" s="1"/>
  <c r="U5397" i="6" s="1"/>
  <c r="V5397" i="6" s="1"/>
  <c r="O5390" i="6"/>
  <c r="P5390" i="6" s="1"/>
  <c r="U5390" i="6" s="1"/>
  <c r="V5390" i="6" s="1"/>
  <c r="O5385" i="6"/>
  <c r="P5385" i="6" s="1"/>
  <c r="U5385" i="6" s="1"/>
  <c r="V5385" i="6" s="1"/>
  <c r="O5346" i="6"/>
  <c r="P5346" i="6" s="1"/>
  <c r="U5346" i="6" s="1"/>
  <c r="V5346" i="6" s="1"/>
  <c r="O5332" i="6"/>
  <c r="P5332" i="6" s="1"/>
  <c r="U5332" i="6" s="1"/>
  <c r="V5332" i="6" s="1"/>
  <c r="O5320" i="6"/>
  <c r="P5320" i="6" s="1"/>
  <c r="U5320" i="6" s="1"/>
  <c r="V5320" i="6" s="1"/>
  <c r="O5318" i="6"/>
  <c r="P5318" i="6" s="1"/>
  <c r="U5318" i="6" s="1"/>
  <c r="V5318" i="6" s="1"/>
  <c r="O5314" i="6"/>
  <c r="P5314" i="6" s="1"/>
  <c r="U5314" i="6" s="1"/>
  <c r="V5314" i="6" s="1"/>
  <c r="O5302" i="6"/>
  <c r="P5302" i="6" s="1"/>
  <c r="U5302" i="6" s="1"/>
  <c r="V5302" i="6" s="1"/>
  <c r="O5298" i="6"/>
  <c r="P5298" i="6" s="1"/>
  <c r="U5298" i="6" s="1"/>
  <c r="V5298" i="6" s="1"/>
  <c r="O5290" i="6"/>
  <c r="P5290" i="6" s="1"/>
  <c r="U5290" i="6" s="1"/>
  <c r="V5290" i="6" s="1"/>
  <c r="O5274" i="6"/>
  <c r="P5274" i="6" s="1"/>
  <c r="U5274" i="6" s="1"/>
  <c r="V5274" i="6" s="1"/>
  <c r="O5248" i="6"/>
  <c r="P5248" i="6" s="1"/>
  <c r="U5248" i="6" s="1"/>
  <c r="V5248" i="6" s="1"/>
  <c r="O5228" i="6"/>
  <c r="P5228" i="6" s="1"/>
  <c r="U5228" i="6" s="1"/>
  <c r="V5228" i="6" s="1"/>
  <c r="O5211" i="6"/>
  <c r="P5211" i="6" s="1"/>
  <c r="U5211" i="6" s="1"/>
  <c r="V5211" i="6" s="1"/>
  <c r="O5203" i="6"/>
  <c r="P5203" i="6" s="1"/>
  <c r="U5203" i="6" s="1"/>
  <c r="O5112" i="6"/>
  <c r="P5112" i="6" s="1"/>
  <c r="U5112" i="6" s="1"/>
  <c r="V5112" i="6" s="1"/>
  <c r="O5108" i="6"/>
  <c r="P5108" i="6" s="1"/>
  <c r="U5108" i="6" s="1"/>
  <c r="V5108" i="6" s="1"/>
  <c r="O5099" i="6"/>
  <c r="P5099" i="6" s="1"/>
  <c r="U5099" i="6" s="1"/>
  <c r="V5099" i="6" s="1"/>
  <c r="O5097" i="6"/>
  <c r="P5097" i="6" s="1"/>
  <c r="U5097" i="6" s="1"/>
  <c r="O5088" i="6"/>
  <c r="P5088" i="6" s="1"/>
  <c r="U5088" i="6" s="1"/>
  <c r="V5088" i="6" s="1"/>
  <c r="O4985" i="6"/>
  <c r="P4985" i="6" s="1"/>
  <c r="U4985" i="6" s="1"/>
  <c r="V4985" i="6" s="1"/>
  <c r="O4977" i="6"/>
  <c r="P4977" i="6" s="1"/>
  <c r="U4977" i="6" s="1"/>
  <c r="V4977" i="6" s="1"/>
  <c r="O4972" i="6"/>
  <c r="P4972" i="6" s="1"/>
  <c r="U4972" i="6" s="1"/>
  <c r="V4972" i="6" s="1"/>
  <c r="O4965" i="6"/>
  <c r="P4965" i="6" s="1"/>
  <c r="U4965" i="6" s="1"/>
  <c r="V4965" i="6" s="1"/>
  <c r="O4953" i="6"/>
  <c r="P4953" i="6" s="1"/>
  <c r="U4953" i="6" s="1"/>
  <c r="V4953" i="6" s="1"/>
  <c r="O4891" i="6"/>
  <c r="P4891" i="6" s="1"/>
  <c r="U4891" i="6" s="1"/>
  <c r="V4891" i="6" s="1"/>
  <c r="N4826" i="6"/>
  <c r="P4826" i="6" s="1"/>
  <c r="K666" i="14"/>
  <c r="O4794" i="6"/>
  <c r="P4794" i="6" s="1"/>
  <c r="U4794" i="6" s="1"/>
  <c r="V4794" i="6" s="1"/>
  <c r="O4771" i="6"/>
  <c r="P4771" i="6" s="1"/>
  <c r="U4771" i="6" s="1"/>
  <c r="V4771" i="6" s="1"/>
  <c r="O4725" i="6"/>
  <c r="P4725" i="6" s="1"/>
  <c r="U4725" i="6" s="1"/>
  <c r="V4725" i="6" s="1"/>
  <c r="O4710" i="6"/>
  <c r="P4710" i="6" s="1"/>
  <c r="U4710" i="6" s="1"/>
  <c r="V4710" i="6" s="1"/>
  <c r="O4688" i="6"/>
  <c r="P4688" i="6" s="1"/>
  <c r="U4688" i="6" s="1"/>
  <c r="V4688" i="6" s="1"/>
  <c r="O4625" i="6"/>
  <c r="P4625" i="6" s="1"/>
  <c r="U4625" i="6" s="1"/>
  <c r="V4625" i="6" s="1"/>
  <c r="O4614" i="6"/>
  <c r="P4614" i="6" s="1"/>
  <c r="U4614" i="6" s="1"/>
  <c r="V4614" i="6" s="1"/>
  <c r="O4607" i="6"/>
  <c r="P4607" i="6" s="1"/>
  <c r="U4607" i="6" s="1"/>
  <c r="V4607" i="6" s="1"/>
  <c r="O4588" i="6"/>
  <c r="P4588" i="6" s="1"/>
  <c r="U4588" i="6" s="1"/>
  <c r="V4588" i="6" s="1"/>
  <c r="J226" i="14"/>
  <c r="J205" i="14"/>
  <c r="N1547" i="6" s="1"/>
  <c r="J199" i="14"/>
  <c r="N1482" i="6" s="1"/>
  <c r="J185" i="14"/>
  <c r="N1362" i="6" s="1"/>
  <c r="O5697" i="6"/>
  <c r="P5697" i="6" s="1"/>
  <c r="U5697" i="6" s="1"/>
  <c r="O5690" i="6"/>
  <c r="P5690" i="6" s="1"/>
  <c r="U5690" i="6" s="1"/>
  <c r="V5690" i="6" s="1"/>
  <c r="O5577" i="6"/>
  <c r="P5577" i="6" s="1"/>
  <c r="U5577" i="6" s="1"/>
  <c r="O5568" i="6"/>
  <c r="P5568" i="6" s="1"/>
  <c r="U5568" i="6" s="1"/>
  <c r="O5537" i="6"/>
  <c r="P5537" i="6" s="1"/>
  <c r="U5537" i="6" s="1"/>
  <c r="O5523" i="6"/>
  <c r="O5330" i="6"/>
  <c r="P5330" i="6" s="1"/>
  <c r="U5330" i="6" s="1"/>
  <c r="V5330" i="6" s="1"/>
  <c r="O5328" i="6"/>
  <c r="P5328" i="6" s="1"/>
  <c r="U5328" i="6" s="1"/>
  <c r="V5328" i="6" s="1"/>
  <c r="O5317" i="6"/>
  <c r="P5317" i="6" s="1"/>
  <c r="U5317" i="6" s="1"/>
  <c r="V5317" i="6" s="1"/>
  <c r="O5312" i="6"/>
  <c r="P5312" i="6" s="1"/>
  <c r="U5312" i="6" s="1"/>
  <c r="V5312" i="6" s="1"/>
  <c r="O5288" i="6"/>
  <c r="P5288" i="6" s="1"/>
  <c r="U5288" i="6" s="1"/>
  <c r="V5288" i="6" s="1"/>
  <c r="O5269" i="6"/>
  <c r="P5269" i="6" s="1"/>
  <c r="U5269" i="6" s="1"/>
  <c r="V5269" i="6" s="1"/>
  <c r="O5247" i="6"/>
  <c r="P5247" i="6" s="1"/>
  <c r="U5247" i="6" s="1"/>
  <c r="V5247" i="6" s="1"/>
  <c r="O5215" i="6"/>
  <c r="P5215" i="6" s="1"/>
  <c r="U5215" i="6" s="1"/>
  <c r="V5215" i="6" s="1"/>
  <c r="O5200" i="6"/>
  <c r="P5200" i="6" s="1"/>
  <c r="U5200" i="6" s="1"/>
  <c r="O5106" i="6"/>
  <c r="P5106" i="6" s="1"/>
  <c r="U5106" i="6" s="1"/>
  <c r="O5101" i="6"/>
  <c r="P5101" i="6" s="1"/>
  <c r="U5101" i="6" s="1"/>
  <c r="O4963" i="6"/>
  <c r="P4963" i="6" s="1"/>
  <c r="U4963" i="6" s="1"/>
  <c r="V4963" i="6" s="1"/>
  <c r="O4949" i="6"/>
  <c r="P4949" i="6" s="1"/>
  <c r="U4949" i="6" s="1"/>
  <c r="V4949" i="6" s="1"/>
  <c r="O4941" i="6"/>
  <c r="P4941" i="6" s="1"/>
  <c r="U4941" i="6" s="1"/>
  <c r="V4941" i="6" s="1"/>
  <c r="O4889" i="6"/>
  <c r="P4889" i="6" s="1"/>
  <c r="U4889" i="6" s="1"/>
  <c r="V4889" i="6" s="1"/>
  <c r="O4788" i="6"/>
  <c r="P4788" i="6" s="1"/>
  <c r="U4788" i="6" s="1"/>
  <c r="V4788" i="6" s="1"/>
  <c r="O4723" i="6"/>
  <c r="P4723" i="6" s="1"/>
  <c r="U4723" i="6" s="1"/>
  <c r="V4723" i="6" s="1"/>
  <c r="O4711" i="6"/>
  <c r="P4711" i="6" s="1"/>
  <c r="U4711" i="6" s="1"/>
  <c r="O4623" i="6"/>
  <c r="P4623" i="6" s="1"/>
  <c r="U4623" i="6" s="1"/>
  <c r="V4623" i="6" s="1"/>
  <c r="O4613" i="6"/>
  <c r="P4613" i="6" s="1"/>
  <c r="O4560" i="6"/>
  <c r="P4560" i="6" s="1"/>
  <c r="U4560" i="6" s="1"/>
  <c r="V4560" i="6" s="1"/>
  <c r="O4565" i="6"/>
  <c r="P4565" i="6" s="1"/>
  <c r="U4565" i="6" s="1"/>
  <c r="V4565" i="6" s="1"/>
  <c r="O4615" i="6"/>
  <c r="P4615" i="6" s="1"/>
  <c r="U4615" i="6" s="1"/>
  <c r="V4615" i="6" s="1"/>
  <c r="O4583" i="6"/>
  <c r="P4583" i="6" s="1"/>
  <c r="U4583" i="6" s="1"/>
  <c r="V4583" i="6" s="1"/>
  <c r="O4584" i="6"/>
  <c r="P4584" i="6" s="1"/>
  <c r="U4584" i="6" s="1"/>
  <c r="V4584" i="6" s="1"/>
  <c r="O4585" i="6"/>
  <c r="P4585" i="6" s="1"/>
  <c r="U4585" i="6" s="1"/>
  <c r="V4585" i="6" s="1"/>
  <c r="O4571" i="6"/>
  <c r="P4571" i="6" s="1"/>
  <c r="U4571" i="6" s="1"/>
  <c r="V4571" i="6" s="1"/>
  <c r="O4572" i="6"/>
  <c r="P4572" i="6" s="1"/>
  <c r="U4572" i="6" s="1"/>
  <c r="V4572" i="6" s="1"/>
  <c r="O4356" i="6"/>
  <c r="P4356" i="6" s="1"/>
  <c r="U4356" i="6" s="1"/>
  <c r="V4356" i="6" s="1"/>
  <c r="O4360" i="6"/>
  <c r="P4360" i="6" s="1"/>
  <c r="U4360" i="6" s="1"/>
  <c r="V4360" i="6" s="1"/>
  <c r="O4362" i="6"/>
  <c r="P4362" i="6" s="1"/>
  <c r="U4362" i="6" s="1"/>
  <c r="V4362" i="6" s="1"/>
  <c r="O3951" i="6"/>
  <c r="P3951" i="6" s="1"/>
  <c r="U3951" i="6" s="1"/>
  <c r="O3952" i="6"/>
  <c r="P3952" i="6" s="1"/>
  <c r="U3952" i="6" s="1"/>
  <c r="O3948" i="6"/>
  <c r="P3948" i="6" s="1"/>
  <c r="U3948" i="6" s="1"/>
  <c r="O2788" i="6"/>
  <c r="P2788" i="6" s="1"/>
  <c r="U2788" i="6" s="1"/>
  <c r="V2788" i="6" s="1"/>
  <c r="O2790" i="6"/>
  <c r="P2790" i="6" s="1"/>
  <c r="U2790" i="6" s="1"/>
  <c r="V2790" i="6" s="1"/>
  <c r="O2288" i="6"/>
  <c r="P2288" i="6" s="1"/>
  <c r="U2288" i="6" s="1"/>
  <c r="V2288" i="6" s="1"/>
  <c r="O2289" i="6"/>
  <c r="P2289" i="6" s="1"/>
  <c r="U2289" i="6" s="1"/>
  <c r="V2289" i="6" s="1"/>
  <c r="O4038" i="6"/>
  <c r="P4038" i="6" s="1"/>
  <c r="U4038" i="6" s="1"/>
  <c r="V4038" i="6" s="1"/>
  <c r="O4030" i="6"/>
  <c r="P4030" i="6" s="1"/>
  <c r="U4030" i="6" s="1"/>
  <c r="V4030" i="6" s="1"/>
  <c r="O4028" i="6"/>
  <c r="P4028" i="6" s="1"/>
  <c r="U4028" i="6" s="1"/>
  <c r="V4028" i="6" s="1"/>
  <c r="O4020" i="6"/>
  <c r="P4020" i="6" s="1"/>
  <c r="U4020" i="6" s="1"/>
  <c r="V4020" i="6" s="1"/>
  <c r="O3955" i="6"/>
  <c r="O3507" i="6"/>
  <c r="P3507" i="6" s="1"/>
  <c r="U3507" i="6" s="1"/>
  <c r="V3507" i="6" s="1"/>
  <c r="O3257" i="6"/>
  <c r="P3257" i="6" s="1"/>
  <c r="U3257" i="6" s="1"/>
  <c r="V3257" i="6" s="1"/>
  <c r="O3248" i="6"/>
  <c r="P3248" i="6" s="1"/>
  <c r="U3248" i="6" s="1"/>
  <c r="V3248" i="6" s="1"/>
  <c r="O3236" i="6"/>
  <c r="P3236" i="6" s="1"/>
  <c r="U3236" i="6" s="1"/>
  <c r="V3236" i="6" s="1"/>
  <c r="O3211" i="6"/>
  <c r="P3211" i="6" s="1"/>
  <c r="U3211" i="6" s="1"/>
  <c r="V3211" i="6" s="1"/>
  <c r="O3190" i="6"/>
  <c r="P3190" i="6" s="1"/>
  <c r="U3190" i="6" s="1"/>
  <c r="O3114" i="6"/>
  <c r="P3114" i="6" s="1"/>
  <c r="U3114" i="6" s="1"/>
  <c r="V3114" i="6" s="1"/>
  <c r="O3090" i="6"/>
  <c r="P3090" i="6" s="1"/>
  <c r="U3090" i="6" s="1"/>
  <c r="O3087" i="6"/>
  <c r="P3087" i="6" s="1"/>
  <c r="U3087" i="6" s="1"/>
  <c r="V3087" i="6" s="1"/>
  <c r="O3058" i="6"/>
  <c r="P3058" i="6" s="1"/>
  <c r="U3058" i="6" s="1"/>
  <c r="V3058" i="6" s="1"/>
  <c r="O3023" i="6"/>
  <c r="P3023" i="6" s="1"/>
  <c r="U3023" i="6" s="1"/>
  <c r="V3023" i="6" s="1"/>
  <c r="N3008" i="6"/>
  <c r="P3008" i="6" s="1"/>
  <c r="O3000" i="6"/>
  <c r="P3000" i="6" s="1"/>
  <c r="U3000" i="6" s="1"/>
  <c r="O2973" i="6"/>
  <c r="P2973" i="6" s="1"/>
  <c r="U2973" i="6" s="1"/>
  <c r="V2973" i="6" s="1"/>
  <c r="O2968" i="6"/>
  <c r="P2968" i="6" s="1"/>
  <c r="U2968" i="6" s="1"/>
  <c r="V2968" i="6" s="1"/>
  <c r="O2948" i="6"/>
  <c r="P2948" i="6" s="1"/>
  <c r="U2948" i="6" s="1"/>
  <c r="V2948" i="6" s="1"/>
  <c r="O2927" i="6"/>
  <c r="P2927" i="6" s="1"/>
  <c r="U2927" i="6" s="1"/>
  <c r="V2927" i="6" s="1"/>
  <c r="O2896" i="6"/>
  <c r="P2896" i="6" s="1"/>
  <c r="U2896" i="6" s="1"/>
  <c r="V2896" i="6" s="1"/>
  <c r="O2884" i="6"/>
  <c r="P2884" i="6" s="1"/>
  <c r="U2884" i="6" s="1"/>
  <c r="V2884" i="6" s="1"/>
  <c r="O2875" i="6"/>
  <c r="P2875" i="6" s="1"/>
  <c r="U2875" i="6" s="1"/>
  <c r="V2875" i="6" s="1"/>
  <c r="O2844" i="6"/>
  <c r="P2844" i="6" s="1"/>
  <c r="U2844" i="6" s="1"/>
  <c r="O2836" i="6"/>
  <c r="P2836" i="6" s="1"/>
  <c r="U2836" i="6" s="1"/>
  <c r="V2836" i="6" s="1"/>
  <c r="O2827" i="6"/>
  <c r="P2827" i="6" s="1"/>
  <c r="U2827" i="6" s="1"/>
  <c r="V2827" i="6" s="1"/>
  <c r="O2816" i="6"/>
  <c r="P2816" i="6" s="1"/>
  <c r="O2725" i="6"/>
  <c r="P2725" i="6" s="1"/>
  <c r="U2725" i="6" s="1"/>
  <c r="V2725" i="6" s="1"/>
  <c r="O2720" i="6"/>
  <c r="P2720" i="6" s="1"/>
  <c r="U2720" i="6" s="1"/>
  <c r="V2720" i="6" s="1"/>
  <c r="O2682" i="6"/>
  <c r="P2682" i="6" s="1"/>
  <c r="U2682" i="6" s="1"/>
  <c r="O2540" i="6"/>
  <c r="P2540" i="6" s="1"/>
  <c r="U2540" i="6" s="1"/>
  <c r="V2540" i="6" s="1"/>
  <c r="O2470" i="6"/>
  <c r="P2470" i="6" s="1"/>
  <c r="U2470" i="6" s="1"/>
  <c r="V2470" i="6" s="1"/>
  <c r="O2415" i="6"/>
  <c r="P2415" i="6" s="1"/>
  <c r="U2415" i="6" s="1"/>
  <c r="V2415" i="6" s="1"/>
  <c r="O2397" i="6"/>
  <c r="P2397" i="6" s="1"/>
  <c r="U2397" i="6" s="1"/>
  <c r="V2397" i="6" s="1"/>
  <c r="O2353" i="6"/>
  <c r="P2353" i="6" s="1"/>
  <c r="U2353" i="6" s="1"/>
  <c r="V2353" i="6" s="1"/>
  <c r="O2342" i="6"/>
  <c r="P2342" i="6" s="1"/>
  <c r="U2342" i="6" s="1"/>
  <c r="V2342" i="6" s="1"/>
  <c r="O2322" i="6"/>
  <c r="P2322" i="6" s="1"/>
  <c r="U2322" i="6" s="1"/>
  <c r="V2322" i="6" s="1"/>
  <c r="O2308" i="6"/>
  <c r="P2308" i="6" s="1"/>
  <c r="U2308" i="6" s="1"/>
  <c r="V2308" i="6" s="1"/>
  <c r="O2296" i="6"/>
  <c r="P2296" i="6" s="1"/>
  <c r="U2296" i="6" s="1"/>
  <c r="V2296" i="6" s="1"/>
  <c r="O2258" i="6"/>
  <c r="P2258" i="6" s="1"/>
  <c r="U2258" i="6" s="1"/>
  <c r="V2258" i="6" s="1"/>
  <c r="O2221" i="6"/>
  <c r="P2221" i="6" s="1"/>
  <c r="U2221" i="6" s="1"/>
  <c r="V2221" i="6" s="1"/>
  <c r="O2210" i="6"/>
  <c r="P2210" i="6" s="1"/>
  <c r="U2210" i="6" s="1"/>
  <c r="V2210" i="6" s="1"/>
  <c r="O2195" i="6"/>
  <c r="P2195" i="6" s="1"/>
  <c r="U2195" i="6" s="1"/>
  <c r="V2195" i="6" s="1"/>
  <c r="O2193" i="6"/>
  <c r="P2193" i="6" s="1"/>
  <c r="U2193" i="6" s="1"/>
  <c r="V2193" i="6" s="1"/>
  <c r="O2152" i="6"/>
  <c r="P2152" i="6" s="1"/>
  <c r="O2112" i="6"/>
  <c r="P2112" i="6" s="1"/>
  <c r="U2112" i="6" s="1"/>
  <c r="V2112" i="6" s="1"/>
  <c r="O2039" i="6"/>
  <c r="P2039" i="6" s="1"/>
  <c r="O2024" i="6"/>
  <c r="P2024" i="6" s="1"/>
  <c r="U2024" i="6" s="1"/>
  <c r="V2024" i="6" s="1"/>
  <c r="O2013" i="6"/>
  <c r="P2013" i="6" s="1"/>
  <c r="U2013" i="6" s="1"/>
  <c r="V2013" i="6" s="1"/>
  <c r="O1966" i="6"/>
  <c r="P1966" i="6" s="1"/>
  <c r="U1966" i="6" s="1"/>
  <c r="V1966" i="6" s="1"/>
  <c r="O1830" i="6"/>
  <c r="O1693" i="6"/>
  <c r="P1693" i="6" s="1"/>
  <c r="U1693" i="6" s="1"/>
  <c r="V1693" i="6" s="1"/>
  <c r="O1684" i="6"/>
  <c r="P1684" i="6" s="1"/>
  <c r="U1684" i="6" s="1"/>
  <c r="V1684" i="6" s="1"/>
  <c r="O1696" i="6"/>
  <c r="P1696" i="6" s="1"/>
  <c r="U1696" i="6" s="1"/>
  <c r="V1696" i="6" s="1"/>
  <c r="O1686" i="6"/>
  <c r="P1686" i="6" s="1"/>
  <c r="U1686" i="6" s="1"/>
  <c r="V1686" i="6" s="1"/>
  <c r="O1698" i="6"/>
  <c r="P1698" i="6" s="1"/>
  <c r="U1698" i="6" s="1"/>
  <c r="V1698" i="6" s="1"/>
  <c r="N1239" i="6"/>
  <c r="P1239" i="6" s="1"/>
  <c r="O1204" i="6"/>
  <c r="O1206" i="6"/>
  <c r="O562" i="6"/>
  <c r="P562" i="6" s="1"/>
  <c r="U562" i="6" s="1"/>
  <c r="V562" i="6" s="1"/>
  <c r="O568" i="6"/>
  <c r="P568" i="6" s="1"/>
  <c r="U568" i="6" s="1"/>
  <c r="V568" i="6" s="1"/>
  <c r="O569" i="6"/>
  <c r="P569" i="6" s="1"/>
  <c r="U569" i="6" s="1"/>
  <c r="V569" i="6" s="1"/>
  <c r="O556" i="6"/>
  <c r="P556" i="6" s="1"/>
  <c r="U556" i="6" s="1"/>
  <c r="V556" i="6" s="1"/>
  <c r="O576" i="6"/>
  <c r="P576" i="6" s="1"/>
  <c r="U576" i="6" s="1"/>
  <c r="V576" i="6" s="1"/>
  <c r="O561" i="6"/>
  <c r="P561" i="6" s="1"/>
  <c r="U561" i="6" s="1"/>
  <c r="V561" i="6" s="1"/>
  <c r="K467" i="14"/>
  <c r="O2947" i="6"/>
  <c r="P2947" i="6" s="1"/>
  <c r="U2947" i="6" s="1"/>
  <c r="V2947" i="6" s="1"/>
  <c r="O2835" i="6"/>
  <c r="P2835" i="6" s="1"/>
  <c r="U2835" i="6" s="1"/>
  <c r="V2835" i="6" s="1"/>
  <c r="O2724" i="6"/>
  <c r="P2724" i="6" s="1"/>
  <c r="U2724" i="6" s="1"/>
  <c r="V2724" i="6" s="1"/>
  <c r="N2448" i="6"/>
  <c r="P2448" i="6" s="1"/>
  <c r="O2352" i="6"/>
  <c r="P2352" i="6" s="1"/>
  <c r="U2352" i="6" s="1"/>
  <c r="V2352" i="6" s="1"/>
  <c r="O2319" i="6"/>
  <c r="P2319" i="6" s="1"/>
  <c r="U2319" i="6" s="1"/>
  <c r="V2319" i="6" s="1"/>
  <c r="O2219" i="6"/>
  <c r="P2219" i="6" s="1"/>
  <c r="U2219" i="6" s="1"/>
  <c r="V2219" i="6" s="1"/>
  <c r="O2209" i="6"/>
  <c r="P2209" i="6" s="1"/>
  <c r="U2209" i="6" s="1"/>
  <c r="V2209" i="6" s="1"/>
  <c r="O2154" i="6"/>
  <c r="P2154" i="6" s="1"/>
  <c r="U2154" i="6" s="1"/>
  <c r="V2154" i="6" s="1"/>
  <c r="O2023" i="6"/>
  <c r="P2023" i="6" s="1"/>
  <c r="U2023" i="6" s="1"/>
  <c r="V2023" i="6" s="1"/>
  <c r="O1910" i="6"/>
  <c r="P1910" i="6" s="1"/>
  <c r="U1910" i="6" s="1"/>
  <c r="V1910" i="6" s="1"/>
  <c r="O690" i="6"/>
  <c r="P690" i="6" s="1"/>
  <c r="U690" i="6" s="1"/>
  <c r="V690" i="6" s="1"/>
  <c r="O694" i="6"/>
  <c r="P694" i="6" s="1"/>
  <c r="U694" i="6" s="1"/>
  <c r="V694" i="6" s="1"/>
  <c r="O695" i="6"/>
  <c r="P695" i="6" s="1"/>
  <c r="U695" i="6" s="1"/>
  <c r="V695" i="6" s="1"/>
  <c r="O687" i="6"/>
  <c r="P687" i="6" s="1"/>
  <c r="U687" i="6" s="1"/>
  <c r="V687" i="6" s="1"/>
  <c r="O688" i="6"/>
  <c r="P688" i="6" s="1"/>
  <c r="U688" i="6" s="1"/>
  <c r="V688" i="6" s="1"/>
  <c r="O1427" i="6"/>
  <c r="O1431" i="6"/>
  <c r="O1217" i="6"/>
  <c r="P1217" i="6" s="1"/>
  <c r="U1217" i="6" s="1"/>
  <c r="O1216" i="6"/>
  <c r="P1216" i="6" s="1"/>
  <c r="O1003" i="6"/>
  <c r="P1003" i="6" s="1"/>
  <c r="U1003" i="6" s="1"/>
  <c r="V1003" i="6" s="1"/>
  <c r="O993" i="6"/>
  <c r="P993" i="6" s="1"/>
  <c r="U993" i="6" s="1"/>
  <c r="V993" i="6" s="1"/>
  <c r="O633" i="6"/>
  <c r="P633" i="6" s="1"/>
  <c r="U633" i="6" s="1"/>
  <c r="V633" i="6" s="1"/>
  <c r="O637" i="6"/>
  <c r="P637" i="6" s="1"/>
  <c r="U637" i="6" s="1"/>
  <c r="V637" i="6" s="1"/>
  <c r="O638" i="6"/>
  <c r="P638" i="6" s="1"/>
  <c r="U638" i="6" s="1"/>
  <c r="V638" i="6" s="1"/>
  <c r="O630" i="6"/>
  <c r="P630" i="6" s="1"/>
  <c r="U630" i="6" s="1"/>
  <c r="V630" i="6" s="1"/>
  <c r="O631" i="6"/>
  <c r="P631" i="6" s="1"/>
  <c r="U631" i="6" s="1"/>
  <c r="V631" i="6" s="1"/>
  <c r="O4215" i="6"/>
  <c r="P4215" i="6" s="1"/>
  <c r="O3513" i="6"/>
  <c r="P3513" i="6" s="1"/>
  <c r="U3513" i="6" s="1"/>
  <c r="V3513" i="6" s="1"/>
  <c r="O3512" i="6"/>
  <c r="P3512" i="6" s="1"/>
  <c r="U3512" i="6" s="1"/>
  <c r="V3512" i="6" s="1"/>
  <c r="O3271" i="6"/>
  <c r="P3271" i="6" s="1"/>
  <c r="U3271" i="6" s="1"/>
  <c r="V3271" i="6" s="1"/>
  <c r="O3120" i="6"/>
  <c r="P3120" i="6" s="1"/>
  <c r="U3120" i="6" s="1"/>
  <c r="V3120" i="6" s="1"/>
  <c r="O3108" i="6"/>
  <c r="P3108" i="6" s="1"/>
  <c r="U3108" i="6" s="1"/>
  <c r="V3108" i="6" s="1"/>
  <c r="O3080" i="6"/>
  <c r="P3080" i="6" s="1"/>
  <c r="U3080" i="6" s="1"/>
  <c r="V3080" i="6" s="1"/>
  <c r="O3004" i="6"/>
  <c r="P3004" i="6" s="1"/>
  <c r="U3004" i="6" s="1"/>
  <c r="O2996" i="6"/>
  <c r="P2996" i="6" s="1"/>
  <c r="U2996" i="6" s="1"/>
  <c r="V2996" i="6" s="1"/>
  <c r="O2970" i="6"/>
  <c r="P2970" i="6" s="1"/>
  <c r="U2970" i="6" s="1"/>
  <c r="V2970" i="6" s="1"/>
  <c r="O2941" i="6"/>
  <c r="P2941" i="6" s="1"/>
  <c r="U2941" i="6" s="1"/>
  <c r="O2902" i="6"/>
  <c r="P2902" i="6" s="1"/>
  <c r="U2902" i="6" s="1"/>
  <c r="V2902" i="6" s="1"/>
  <c r="O2890" i="6"/>
  <c r="P2890" i="6" s="1"/>
  <c r="U2890" i="6" s="1"/>
  <c r="V2890" i="6" s="1"/>
  <c r="O2888" i="6"/>
  <c r="P2888" i="6" s="1"/>
  <c r="U2888" i="6" s="1"/>
  <c r="V2888" i="6" s="1"/>
  <c r="O2880" i="6"/>
  <c r="P2880" i="6" s="1"/>
  <c r="U2880" i="6" s="1"/>
  <c r="V2880" i="6" s="1"/>
  <c r="O2873" i="6"/>
  <c r="P2873" i="6" s="1"/>
  <c r="U2873" i="6" s="1"/>
  <c r="V2873" i="6" s="1"/>
  <c r="O2852" i="6"/>
  <c r="P2852" i="6" s="1"/>
  <c r="U2852" i="6" s="1"/>
  <c r="O2840" i="6"/>
  <c r="P2840" i="6" s="1"/>
  <c r="U2840" i="6" s="1"/>
  <c r="O2731" i="6"/>
  <c r="P2731" i="6" s="1"/>
  <c r="U2731" i="6" s="1"/>
  <c r="V2731" i="6" s="1"/>
  <c r="O2719" i="6"/>
  <c r="P2719" i="6" s="1"/>
  <c r="U2719" i="6" s="1"/>
  <c r="V2719" i="6" s="1"/>
  <c r="O2683" i="6"/>
  <c r="P2683" i="6" s="1"/>
  <c r="U2683" i="6" s="1"/>
  <c r="V2683" i="6" s="1"/>
  <c r="O2504" i="6"/>
  <c r="P2504" i="6" s="1"/>
  <c r="U2504" i="6" s="1"/>
  <c r="V2504" i="6" s="1"/>
  <c r="O2490" i="6"/>
  <c r="P2490" i="6" s="1"/>
  <c r="U2490" i="6" s="1"/>
  <c r="V2490" i="6" s="1"/>
  <c r="O2408" i="6"/>
  <c r="P2408" i="6" s="1"/>
  <c r="U2408" i="6" s="1"/>
  <c r="O2401" i="6"/>
  <c r="P2401" i="6" s="1"/>
  <c r="U2401" i="6" s="1"/>
  <c r="V2401" i="6" s="1"/>
  <c r="O2371" i="6"/>
  <c r="P2371" i="6" s="1"/>
  <c r="U2371" i="6" s="1"/>
  <c r="V2371" i="6" s="1"/>
  <c r="O2345" i="6"/>
  <c r="P2345" i="6" s="1"/>
  <c r="U2345" i="6" s="1"/>
  <c r="V2345" i="6" s="1"/>
  <c r="O2315" i="6"/>
  <c r="P2315" i="6" s="1"/>
  <c r="U2315" i="6" s="1"/>
  <c r="V2315" i="6" s="1"/>
  <c r="O2274" i="6"/>
  <c r="P2274" i="6" s="1"/>
  <c r="U2274" i="6" s="1"/>
  <c r="V2274" i="6" s="1"/>
  <c r="O2262" i="6"/>
  <c r="P2262" i="6" s="1"/>
  <c r="U2262" i="6" s="1"/>
  <c r="V2262" i="6" s="1"/>
  <c r="O2216" i="6"/>
  <c r="P2216" i="6" s="1"/>
  <c r="U2216" i="6" s="1"/>
  <c r="V2216" i="6" s="1"/>
  <c r="O2181" i="6"/>
  <c r="P2181" i="6" s="1"/>
  <c r="U2181" i="6" s="1"/>
  <c r="V2181" i="6" s="1"/>
  <c r="N2155" i="6"/>
  <c r="P2155" i="6" s="1"/>
  <c r="U2155" i="6" s="1"/>
  <c r="V2155" i="6" s="1"/>
  <c r="O2050" i="6"/>
  <c r="P2050" i="6" s="1"/>
  <c r="U2050" i="6" s="1"/>
  <c r="V2050" i="6" s="1"/>
  <c r="O2045" i="6"/>
  <c r="P2045" i="6" s="1"/>
  <c r="U2045" i="6" s="1"/>
  <c r="V2045" i="6" s="1"/>
  <c r="O2020" i="6"/>
  <c r="P2020" i="6" s="1"/>
  <c r="U2020" i="6" s="1"/>
  <c r="V2020" i="6" s="1"/>
  <c r="O1836" i="6"/>
  <c r="O1690" i="6"/>
  <c r="P1690" i="6" s="1"/>
  <c r="U1690" i="6" s="1"/>
  <c r="V1690" i="6" s="1"/>
  <c r="O1607" i="6"/>
  <c r="P1607" i="6" s="1"/>
  <c r="U1607" i="6" s="1"/>
  <c r="V1607" i="6" s="1"/>
  <c r="O1606" i="6"/>
  <c r="P1606" i="6" s="1"/>
  <c r="O1073" i="6"/>
  <c r="P1073" i="6" s="1"/>
  <c r="U1073" i="6" s="1"/>
  <c r="V1073" i="6" s="1"/>
  <c r="O1079" i="6"/>
  <c r="P1079" i="6" s="1"/>
  <c r="U1079" i="6" s="1"/>
  <c r="V1079" i="6" s="1"/>
  <c r="O1080" i="6"/>
  <c r="P1080" i="6" s="1"/>
  <c r="U1080" i="6" s="1"/>
  <c r="V1080" i="6" s="1"/>
  <c r="O1074" i="6"/>
  <c r="P1074" i="6" s="1"/>
  <c r="U1074" i="6" s="1"/>
  <c r="V1074" i="6" s="1"/>
  <c r="O662" i="6"/>
  <c r="P662" i="6" s="1"/>
  <c r="U662" i="6" s="1"/>
  <c r="V662" i="6" s="1"/>
  <c r="O664" i="6"/>
  <c r="P664" i="6" s="1"/>
  <c r="U664" i="6" s="1"/>
  <c r="V664" i="6" s="1"/>
  <c r="O666" i="6"/>
  <c r="P666" i="6" s="1"/>
  <c r="U666" i="6" s="1"/>
  <c r="V666" i="6" s="1"/>
  <c r="O663" i="6"/>
  <c r="P663" i="6" s="1"/>
  <c r="U663" i="6" s="1"/>
  <c r="V663" i="6" s="1"/>
  <c r="O669" i="6"/>
  <c r="P669" i="6" s="1"/>
  <c r="U669" i="6" s="1"/>
  <c r="V669" i="6" s="1"/>
  <c r="O660" i="6"/>
  <c r="P660" i="6" s="1"/>
  <c r="U660" i="6" s="1"/>
  <c r="V660" i="6" s="1"/>
  <c r="O671" i="6"/>
  <c r="P671" i="6" s="1"/>
  <c r="U671" i="6" s="1"/>
  <c r="V671" i="6" s="1"/>
  <c r="N3609" i="6"/>
  <c r="P3609" i="6" s="1"/>
  <c r="U3609" i="6" s="1"/>
  <c r="V3609" i="6" s="1"/>
  <c r="N3413" i="6"/>
  <c r="P3413" i="6" s="1"/>
  <c r="O3315" i="6"/>
  <c r="P3315" i="6" s="1"/>
  <c r="U3315" i="6" s="1"/>
  <c r="V3315" i="6" s="1"/>
  <c r="O3240" i="6"/>
  <c r="P3240" i="6" s="1"/>
  <c r="U3240" i="6" s="1"/>
  <c r="V3240" i="6" s="1"/>
  <c r="O3198" i="6"/>
  <c r="P3198" i="6" s="1"/>
  <c r="U3198" i="6" s="1"/>
  <c r="V3198" i="6" s="1"/>
  <c r="O3076" i="6"/>
  <c r="P3076" i="6" s="1"/>
  <c r="U3076" i="6" s="1"/>
  <c r="V3076" i="6" s="1"/>
  <c r="O3003" i="6"/>
  <c r="P3003" i="6" s="1"/>
  <c r="U3003" i="6" s="1"/>
  <c r="O2969" i="6"/>
  <c r="P2969" i="6" s="1"/>
  <c r="U2969" i="6" s="1"/>
  <c r="V2969" i="6" s="1"/>
  <c r="O2936" i="6"/>
  <c r="P2936" i="6" s="1"/>
  <c r="U2936" i="6" s="1"/>
  <c r="V2936" i="6" s="1"/>
  <c r="O2922" i="6"/>
  <c r="P2922" i="6" s="1"/>
  <c r="U2922" i="6" s="1"/>
  <c r="V2922" i="6" s="1"/>
  <c r="O2914" i="6"/>
  <c r="P2914" i="6" s="1"/>
  <c r="U2914" i="6" s="1"/>
  <c r="O2901" i="6"/>
  <c r="P2901" i="6" s="1"/>
  <c r="U2901" i="6" s="1"/>
  <c r="O2889" i="6"/>
  <c r="P2889" i="6" s="1"/>
  <c r="U2889" i="6" s="1"/>
  <c r="V2889" i="6" s="1"/>
  <c r="O2887" i="6"/>
  <c r="P2887" i="6" s="1"/>
  <c r="U2887" i="6" s="1"/>
  <c r="V2887" i="6" s="1"/>
  <c r="O2866" i="6"/>
  <c r="P2866" i="6" s="1"/>
  <c r="U2866" i="6" s="1"/>
  <c r="V2866" i="6" s="1"/>
  <c r="O2847" i="6"/>
  <c r="P2847" i="6" s="1"/>
  <c r="U2847" i="6" s="1"/>
  <c r="O2838" i="6"/>
  <c r="P2838" i="6" s="1"/>
  <c r="U2838" i="6" s="1"/>
  <c r="V2838" i="6" s="1"/>
  <c r="O2740" i="6"/>
  <c r="P2740" i="6" s="1"/>
  <c r="U2740" i="6" s="1"/>
  <c r="V2740" i="6" s="1"/>
  <c r="O2730" i="6"/>
  <c r="P2730" i="6" s="1"/>
  <c r="U2730" i="6" s="1"/>
  <c r="V2730" i="6" s="1"/>
  <c r="O2717" i="6"/>
  <c r="P2717" i="6" s="1"/>
  <c r="U2717" i="6" s="1"/>
  <c r="V2717" i="6" s="1"/>
  <c r="O2679" i="6"/>
  <c r="P2679" i="6" s="1"/>
  <c r="U2679" i="6" s="1"/>
  <c r="V2679" i="6" s="1"/>
  <c r="O2512" i="6"/>
  <c r="P2512" i="6" s="1"/>
  <c r="U2512" i="6" s="1"/>
  <c r="V2512" i="6" s="1"/>
  <c r="O2499" i="6"/>
  <c r="P2499" i="6" s="1"/>
  <c r="U2499" i="6" s="1"/>
  <c r="V2499" i="6" s="1"/>
  <c r="O2484" i="6"/>
  <c r="P2484" i="6" s="1"/>
  <c r="U2484" i="6" s="1"/>
  <c r="V2484" i="6" s="1"/>
  <c r="O2420" i="6"/>
  <c r="P2420" i="6" s="1"/>
  <c r="U2420" i="6" s="1"/>
  <c r="V2420" i="6" s="1"/>
  <c r="O2406" i="6"/>
  <c r="P2406" i="6" s="1"/>
  <c r="U2406" i="6" s="1"/>
  <c r="V2406" i="6" s="1"/>
  <c r="O2395" i="6"/>
  <c r="P2395" i="6" s="1"/>
  <c r="U2395" i="6" s="1"/>
  <c r="V2395" i="6" s="1"/>
  <c r="O2386" i="6"/>
  <c r="P2386" i="6" s="1"/>
  <c r="U2386" i="6" s="1"/>
  <c r="V2386" i="6" s="1"/>
  <c r="O2360" i="6"/>
  <c r="P2360" i="6" s="1"/>
  <c r="U2360" i="6" s="1"/>
  <c r="V2360" i="6" s="1"/>
  <c r="O2341" i="6"/>
  <c r="P2341" i="6" s="1"/>
  <c r="U2341" i="6" s="1"/>
  <c r="V2341" i="6" s="1"/>
  <c r="N2339" i="6"/>
  <c r="P2339" i="6" s="1"/>
  <c r="U2339" i="6" s="1"/>
  <c r="V2339" i="6" s="1"/>
  <c r="O2311" i="6"/>
  <c r="P2311" i="6" s="1"/>
  <c r="U2311" i="6" s="1"/>
  <c r="V2311" i="6" s="1"/>
  <c r="O2305" i="6"/>
  <c r="P2305" i="6" s="1"/>
  <c r="U2305" i="6" s="1"/>
  <c r="V2305" i="6" s="1"/>
  <c r="N2286" i="6"/>
  <c r="P2286" i="6" s="1"/>
  <c r="U2286" i="6" s="1"/>
  <c r="V2286" i="6" s="1"/>
  <c r="O2253" i="6"/>
  <c r="P2253" i="6" s="1"/>
  <c r="U2253" i="6" s="1"/>
  <c r="V2253" i="6" s="1"/>
  <c r="O2213" i="6"/>
  <c r="P2213" i="6" s="1"/>
  <c r="U2213" i="6" s="1"/>
  <c r="V2213" i="6" s="1"/>
  <c r="O2205" i="6"/>
  <c r="P2205" i="6" s="1"/>
  <c r="U2205" i="6" s="1"/>
  <c r="V2205" i="6" s="1"/>
  <c r="O2192" i="6"/>
  <c r="P2192" i="6" s="1"/>
  <c r="U2192" i="6" s="1"/>
  <c r="V2192" i="6" s="1"/>
  <c r="O2188" i="6"/>
  <c r="P2188" i="6" s="1"/>
  <c r="U2188" i="6" s="1"/>
  <c r="V2188" i="6" s="1"/>
  <c r="O2092" i="6"/>
  <c r="P2092" i="6" s="1"/>
  <c r="U2092" i="6" s="1"/>
  <c r="V2092" i="6" s="1"/>
  <c r="O2057" i="6"/>
  <c r="P2057" i="6" s="1"/>
  <c r="U2057" i="6" s="1"/>
  <c r="O2049" i="6"/>
  <c r="P2049" i="6" s="1"/>
  <c r="U2049" i="6" s="1"/>
  <c r="V2049" i="6" s="1"/>
  <c r="O2044" i="6"/>
  <c r="P2044" i="6" s="1"/>
  <c r="O2016" i="6"/>
  <c r="P2016" i="6" s="1"/>
  <c r="U2016" i="6" s="1"/>
  <c r="V2016" i="6" s="1"/>
  <c r="O1847" i="6"/>
  <c r="O1853" i="6"/>
  <c r="O1806" i="6"/>
  <c r="P1806" i="6" s="1"/>
  <c r="U1806" i="6" s="1"/>
  <c r="V1806" i="6" s="1"/>
  <c r="O1687" i="6"/>
  <c r="P1687" i="6" s="1"/>
  <c r="U1687" i="6" s="1"/>
  <c r="V1687" i="6" s="1"/>
  <c r="O1670" i="6"/>
  <c r="O1673" i="6"/>
  <c r="O1678" i="6"/>
  <c r="O1439" i="6"/>
  <c r="O3088" i="6"/>
  <c r="P3088" i="6" s="1"/>
  <c r="U3088" i="6" s="1"/>
  <c r="V3088" i="6" s="1"/>
  <c r="O2900" i="6"/>
  <c r="P2900" i="6" s="1"/>
  <c r="U2900" i="6" s="1"/>
  <c r="V2900" i="6" s="1"/>
  <c r="O2728" i="6"/>
  <c r="P2728" i="6" s="1"/>
  <c r="U2728" i="6" s="1"/>
  <c r="V2728" i="6" s="1"/>
  <c r="O2419" i="6"/>
  <c r="P2419" i="6" s="1"/>
  <c r="U2419" i="6" s="1"/>
  <c r="V2419" i="6" s="1"/>
  <c r="O2359" i="6"/>
  <c r="P2359" i="6" s="1"/>
  <c r="U2359" i="6" s="1"/>
  <c r="V2359" i="6" s="1"/>
  <c r="O2323" i="6"/>
  <c r="P2323" i="6" s="1"/>
  <c r="U2323" i="6" s="1"/>
  <c r="V2323" i="6" s="1"/>
  <c r="O2222" i="6"/>
  <c r="P2222" i="6" s="1"/>
  <c r="U2222" i="6" s="1"/>
  <c r="V2222" i="6" s="1"/>
  <c r="O2115" i="6"/>
  <c r="P2115" i="6" s="1"/>
  <c r="U2115" i="6" s="1"/>
  <c r="V2115" i="6" s="1"/>
  <c r="O2091" i="6"/>
  <c r="P2091" i="6" s="1"/>
  <c r="U2091" i="6" s="1"/>
  <c r="V2091" i="6" s="1"/>
  <c r="O2012" i="6"/>
  <c r="P2012" i="6" s="1"/>
  <c r="U2012" i="6" s="1"/>
  <c r="O1834" i="6"/>
  <c r="O1629" i="6"/>
  <c r="P1629" i="6" s="1"/>
  <c r="U1629" i="6" s="1"/>
  <c r="V1629" i="6" s="1"/>
  <c r="O1633" i="6"/>
  <c r="P1633" i="6" s="1"/>
  <c r="U1633" i="6" s="1"/>
  <c r="V1633" i="6" s="1"/>
  <c r="O1504" i="6"/>
  <c r="P1504" i="6" s="1"/>
  <c r="U1504" i="6" s="1"/>
  <c r="V1504" i="6" s="1"/>
  <c r="O1503" i="6"/>
  <c r="P1503" i="6" s="1"/>
  <c r="U1503" i="6" s="1"/>
  <c r="V1503" i="6" s="1"/>
  <c r="O1435" i="6"/>
  <c r="O486" i="6"/>
  <c r="P486" i="6" s="1"/>
  <c r="U486" i="6" s="1"/>
  <c r="V486" i="6" s="1"/>
  <c r="O392" i="6"/>
  <c r="P392" i="6" s="1"/>
  <c r="U392" i="6" s="1"/>
  <c r="V392" i="6" s="1"/>
  <c r="O386" i="6"/>
  <c r="P386" i="6" s="1"/>
  <c r="U386" i="6" s="1"/>
  <c r="O380" i="6"/>
  <c r="P380" i="6" s="1"/>
  <c r="U380" i="6" s="1"/>
  <c r="O313" i="6"/>
  <c r="P313" i="6" s="1"/>
  <c r="U313" i="6" s="1"/>
  <c r="V313" i="6" s="1"/>
  <c r="O309" i="6"/>
  <c r="P309" i="6" s="1"/>
  <c r="U309" i="6" s="1"/>
  <c r="V309" i="6" s="1"/>
  <c r="M4836" i="6"/>
  <c r="M4830" i="6"/>
  <c r="J668" i="14" s="1"/>
  <c r="N1194" i="6"/>
  <c r="O901" i="6"/>
  <c r="P901" i="6" s="1"/>
  <c r="U901" i="6" s="1"/>
  <c r="V901" i="6" s="1"/>
  <c r="O894" i="6"/>
  <c r="P894" i="6" s="1"/>
  <c r="U894" i="6" s="1"/>
  <c r="V894" i="6" s="1"/>
  <c r="O887" i="6"/>
  <c r="P887" i="6" s="1"/>
  <c r="U887" i="6" s="1"/>
  <c r="V887" i="6" s="1"/>
  <c r="O539" i="6"/>
  <c r="P539" i="6" s="1"/>
  <c r="U539" i="6" s="1"/>
  <c r="V539" i="6" s="1"/>
  <c r="O533" i="6"/>
  <c r="P533" i="6" s="1"/>
  <c r="U533" i="6" s="1"/>
  <c r="V533" i="6" s="1"/>
  <c r="O527" i="6"/>
  <c r="P527" i="6" s="1"/>
  <c r="U527" i="6" s="1"/>
  <c r="V527" i="6" s="1"/>
  <c r="N500" i="6"/>
  <c r="P500" i="6" s="1"/>
  <c r="U500" i="6" s="1"/>
  <c r="O391" i="6"/>
  <c r="P391" i="6" s="1"/>
  <c r="U391" i="6" s="1"/>
  <c r="O385" i="6"/>
  <c r="P385" i="6" s="1"/>
  <c r="U385" i="6" s="1"/>
  <c r="O379" i="6"/>
  <c r="P379" i="6" s="1"/>
  <c r="O320" i="6"/>
  <c r="P320" i="6" s="1"/>
  <c r="U320" i="6" s="1"/>
  <c r="O316" i="6"/>
  <c r="P316" i="6" s="1"/>
  <c r="U316" i="6" s="1"/>
  <c r="V316" i="6" s="1"/>
  <c r="O308" i="6"/>
  <c r="P308" i="6" s="1"/>
  <c r="U308" i="6" s="1"/>
  <c r="V308" i="6" s="1"/>
  <c r="O25" i="6"/>
  <c r="P25" i="6" s="1"/>
  <c r="U25" i="6" s="1"/>
  <c r="V25" i="6" s="1"/>
  <c r="N1599" i="6"/>
  <c r="P1599" i="6" s="1"/>
  <c r="U1599" i="6" s="1"/>
  <c r="V1599" i="6" s="1"/>
  <c r="O1542" i="6"/>
  <c r="P1542" i="6" s="1"/>
  <c r="U1542" i="6" s="1"/>
  <c r="V1542" i="6" s="1"/>
  <c r="O1536" i="6"/>
  <c r="P1536" i="6" s="1"/>
  <c r="O1018" i="6"/>
  <c r="P1018" i="6" s="1"/>
  <c r="U1018" i="6" s="1"/>
  <c r="V1018" i="6" s="1"/>
  <c r="N984" i="6"/>
  <c r="P984" i="6" s="1"/>
  <c r="N981" i="6"/>
  <c r="P981" i="6" s="1"/>
  <c r="U981" i="6" s="1"/>
  <c r="V981" i="6" s="1"/>
  <c r="O954" i="6"/>
  <c r="P954" i="6" s="1"/>
  <c r="U954" i="6" s="1"/>
  <c r="V954" i="6" s="1"/>
  <c r="O948" i="6"/>
  <c r="P948" i="6" s="1"/>
  <c r="U948" i="6" s="1"/>
  <c r="V948" i="6" s="1"/>
  <c r="O899" i="6"/>
  <c r="P899" i="6" s="1"/>
  <c r="U899" i="6" s="1"/>
  <c r="V899" i="6" s="1"/>
  <c r="O892" i="6"/>
  <c r="P892" i="6" s="1"/>
  <c r="U892" i="6" s="1"/>
  <c r="V892" i="6" s="1"/>
  <c r="O884" i="6"/>
  <c r="P884" i="6" s="1"/>
  <c r="U884" i="6" s="1"/>
  <c r="V884" i="6" s="1"/>
  <c r="O880" i="6"/>
  <c r="P880" i="6" s="1"/>
  <c r="U880" i="6" s="1"/>
  <c r="V880" i="6" s="1"/>
  <c r="O796" i="6"/>
  <c r="P796" i="6" s="1"/>
  <c r="U796" i="6" s="1"/>
  <c r="V796" i="6" s="1"/>
  <c r="O585" i="6"/>
  <c r="P585" i="6" s="1"/>
  <c r="U585" i="6" s="1"/>
  <c r="V585" i="6" s="1"/>
  <c r="O548" i="6"/>
  <c r="P548" i="6" s="1"/>
  <c r="U548" i="6" s="1"/>
  <c r="V548" i="6" s="1"/>
  <c r="O537" i="6"/>
  <c r="P537" i="6" s="1"/>
  <c r="U537" i="6" s="1"/>
  <c r="V537" i="6" s="1"/>
  <c r="O531" i="6"/>
  <c r="P531" i="6" s="1"/>
  <c r="U531" i="6" s="1"/>
  <c r="V531" i="6" s="1"/>
  <c r="O525" i="6"/>
  <c r="P525" i="6" s="1"/>
  <c r="U525" i="6" s="1"/>
  <c r="V525" i="6" s="1"/>
  <c r="O478" i="6"/>
  <c r="P478" i="6" s="1"/>
  <c r="U478" i="6" s="1"/>
  <c r="V478" i="6" s="1"/>
  <c r="O458" i="6"/>
  <c r="P458" i="6" s="1"/>
  <c r="U458" i="6" s="1"/>
  <c r="V458" i="6" s="1"/>
  <c r="O451" i="6"/>
  <c r="P451" i="6" s="1"/>
  <c r="U451" i="6" s="1"/>
  <c r="V451" i="6" s="1"/>
  <c r="O442" i="6"/>
  <c r="P442" i="6" s="1"/>
  <c r="O446" i="6"/>
  <c r="P446" i="6" s="1"/>
  <c r="U446" i="6" s="1"/>
  <c r="V446" i="6" s="1"/>
  <c r="O389" i="6"/>
  <c r="P389" i="6" s="1"/>
  <c r="U389" i="6" s="1"/>
  <c r="V389" i="6" s="1"/>
  <c r="O383" i="6"/>
  <c r="P383" i="6" s="1"/>
  <c r="U383" i="6" s="1"/>
  <c r="V383" i="6" s="1"/>
  <c r="O335" i="6"/>
  <c r="P335" i="6" s="1"/>
  <c r="U335" i="6" s="1"/>
  <c r="O328" i="6"/>
  <c r="P328" i="6" s="1"/>
  <c r="U328" i="6" s="1"/>
  <c r="V328" i="6" s="1"/>
  <c r="O318" i="6"/>
  <c r="P318" i="6" s="1"/>
  <c r="U318" i="6" s="1"/>
  <c r="V318" i="6" s="1"/>
  <c r="O297" i="6"/>
  <c r="P297" i="6" s="1"/>
  <c r="U297" i="6" s="1"/>
  <c r="V297" i="6" s="1"/>
  <c r="O291" i="6"/>
  <c r="P291" i="6" s="1"/>
  <c r="O23" i="6"/>
  <c r="P23" i="6" s="1"/>
  <c r="U23" i="6" s="1"/>
  <c r="V23" i="6" s="1"/>
  <c r="K2" i="6"/>
  <c r="N1155" i="6"/>
  <c r="P1155" i="6" s="1"/>
  <c r="O1032" i="6"/>
  <c r="P1032" i="6" s="1"/>
  <c r="U1032" i="6" s="1"/>
  <c r="V1032" i="6" s="1"/>
  <c r="O1024" i="6"/>
  <c r="P1024" i="6" s="1"/>
  <c r="U1024" i="6" s="1"/>
  <c r="V1024" i="6" s="1"/>
  <c r="O953" i="6"/>
  <c r="P953" i="6" s="1"/>
  <c r="U953" i="6" s="1"/>
  <c r="V953" i="6" s="1"/>
  <c r="O947" i="6"/>
  <c r="P947" i="6" s="1"/>
  <c r="O898" i="6"/>
  <c r="P898" i="6" s="1"/>
  <c r="U898" i="6" s="1"/>
  <c r="V898" i="6" s="1"/>
  <c r="O890" i="6"/>
  <c r="P890" i="6" s="1"/>
  <c r="U890" i="6" s="1"/>
  <c r="V890" i="6" s="1"/>
  <c r="O883" i="6"/>
  <c r="P883" i="6" s="1"/>
  <c r="U883" i="6" s="1"/>
  <c r="O877" i="6"/>
  <c r="P877" i="6" s="1"/>
  <c r="U877" i="6" s="1"/>
  <c r="V877" i="6" s="1"/>
  <c r="O656" i="6"/>
  <c r="P656" i="6" s="1"/>
  <c r="U656" i="6" s="1"/>
  <c r="V656" i="6" s="1"/>
  <c r="O536" i="6"/>
  <c r="P536" i="6" s="1"/>
  <c r="U536" i="6" s="1"/>
  <c r="V536" i="6" s="1"/>
  <c r="O530" i="6"/>
  <c r="P530" i="6" s="1"/>
  <c r="U530" i="6" s="1"/>
  <c r="V530" i="6" s="1"/>
  <c r="O524" i="6"/>
  <c r="P524" i="6" s="1"/>
  <c r="O457" i="6"/>
  <c r="P457" i="6" s="1"/>
  <c r="U457" i="6" s="1"/>
  <c r="V457" i="6" s="1"/>
  <c r="O450" i="6"/>
  <c r="P450" i="6" s="1"/>
  <c r="U450" i="6" s="1"/>
  <c r="V450" i="6" s="1"/>
  <c r="O388" i="6"/>
  <c r="P388" i="6" s="1"/>
  <c r="U388" i="6" s="1"/>
  <c r="V388" i="6" s="1"/>
  <c r="O382" i="6"/>
  <c r="P382" i="6" s="1"/>
  <c r="U382" i="6" s="1"/>
  <c r="V382" i="6" s="1"/>
  <c r="N371" i="6"/>
  <c r="P371" i="6" s="1"/>
  <c r="U371" i="6" s="1"/>
  <c r="V371" i="6" s="1"/>
  <c r="O315" i="6"/>
  <c r="P315" i="6" s="1"/>
  <c r="U315" i="6" s="1"/>
  <c r="V315" i="6" s="1"/>
  <c r="O311" i="6"/>
  <c r="P311" i="6" s="1"/>
  <c r="U311" i="6" s="1"/>
  <c r="V311" i="6" s="1"/>
  <c r="O307" i="6"/>
  <c r="P307" i="6" s="1"/>
  <c r="U307" i="6" s="1"/>
  <c r="V307" i="6" s="1"/>
  <c r="O20" i="6"/>
  <c r="P20" i="6" s="1"/>
  <c r="U20" i="6" s="1"/>
  <c r="V20" i="6" s="1"/>
  <c r="N1874" i="6"/>
  <c r="P1874" i="6" s="1"/>
  <c r="U1874" i="6" s="1"/>
  <c r="V1874" i="6" s="1"/>
  <c r="N1805" i="6"/>
  <c r="P1805" i="6" s="1"/>
  <c r="N1237" i="6"/>
  <c r="P1237" i="6" s="1"/>
  <c r="N1222" i="6"/>
  <c r="P1222" i="6" s="1"/>
  <c r="U1222" i="6" s="1"/>
  <c r="V1222" i="6" s="1"/>
  <c r="O1031" i="6"/>
  <c r="P1031" i="6" s="1"/>
  <c r="U1031" i="6" s="1"/>
  <c r="V1031" i="6" s="1"/>
  <c r="O952" i="6"/>
  <c r="P952" i="6" s="1"/>
  <c r="U952" i="6" s="1"/>
  <c r="V952" i="6" s="1"/>
  <c r="O896" i="6"/>
  <c r="P896" i="6" s="1"/>
  <c r="U896" i="6" s="1"/>
  <c r="V896" i="6" s="1"/>
  <c r="O889" i="6"/>
  <c r="P889" i="6" s="1"/>
  <c r="U889" i="6" s="1"/>
  <c r="V889" i="6" s="1"/>
  <c r="O535" i="6"/>
  <c r="P535" i="6" s="1"/>
  <c r="U535" i="6" s="1"/>
  <c r="V535" i="6" s="1"/>
  <c r="O529" i="6"/>
  <c r="P529" i="6" s="1"/>
  <c r="U529" i="6" s="1"/>
  <c r="V529" i="6" s="1"/>
  <c r="O456" i="6"/>
  <c r="P456" i="6" s="1"/>
  <c r="U456" i="6" s="1"/>
  <c r="V456" i="6" s="1"/>
  <c r="O447" i="6"/>
  <c r="P447" i="6" s="1"/>
  <c r="U447" i="6" s="1"/>
  <c r="V447" i="6" s="1"/>
  <c r="O393" i="6"/>
  <c r="P393" i="6" s="1"/>
  <c r="U393" i="6" s="1"/>
  <c r="O387" i="6"/>
  <c r="P387" i="6" s="1"/>
  <c r="U387" i="6" s="1"/>
  <c r="N208" i="6"/>
  <c r="P208" i="6" s="1"/>
  <c r="P6043" i="6"/>
  <c r="U6043" i="6" s="1"/>
  <c r="P6045" i="6"/>
  <c r="U6045" i="6" s="1"/>
  <c r="P6049" i="6"/>
  <c r="U6049" i="6" s="1"/>
  <c r="P6055" i="6"/>
  <c r="U6055" i="6" s="1"/>
  <c r="P5967" i="6"/>
  <c r="U5967" i="6" s="1"/>
  <c r="P5973" i="6"/>
  <c r="U5973" i="6" s="1"/>
  <c r="P5979" i="6"/>
  <c r="U5979" i="6" s="1"/>
  <c r="P5985" i="6"/>
  <c r="U5985" i="6" s="1"/>
  <c r="P5991" i="6"/>
  <c r="U5991" i="6" s="1"/>
  <c r="P5997" i="6"/>
  <c r="U5997" i="6" s="1"/>
  <c r="P6003" i="6"/>
  <c r="U6003" i="6" s="1"/>
  <c r="P6009" i="6"/>
  <c r="U6009" i="6" s="1"/>
  <c r="P6015" i="6"/>
  <c r="U6015" i="6" s="1"/>
  <c r="P6021" i="6"/>
  <c r="U6021" i="6" s="1"/>
  <c r="P6027" i="6"/>
  <c r="U6027" i="6" s="1"/>
  <c r="P6034" i="6"/>
  <c r="U6034" i="6" s="1"/>
  <c r="P5978" i="6"/>
  <c r="U5978" i="6" s="1"/>
  <c r="P5984" i="6"/>
  <c r="U5984" i="6" s="1"/>
  <c r="P5996" i="6"/>
  <c r="U5996" i="6" s="1"/>
  <c r="P6046" i="6"/>
  <c r="U6046" i="6" s="1"/>
  <c r="P6052" i="6"/>
  <c r="U6052" i="6" s="1"/>
  <c r="P5958" i="6"/>
  <c r="U5958" i="6" s="1"/>
  <c r="P5964" i="6"/>
  <c r="U5964" i="6" s="1"/>
  <c r="P5970" i="6"/>
  <c r="U5970" i="6" s="1"/>
  <c r="P5976" i="6"/>
  <c r="U5976" i="6" s="1"/>
  <c r="P5982" i="6"/>
  <c r="U5982" i="6" s="1"/>
  <c r="P5988" i="6"/>
  <c r="U5988" i="6" s="1"/>
  <c r="P5994" i="6"/>
  <c r="U5994" i="6" s="1"/>
  <c r="P6000" i="6"/>
  <c r="U6000" i="6" s="1"/>
  <c r="P6006" i="6"/>
  <c r="U6006" i="6" s="1"/>
  <c r="P6012" i="6"/>
  <c r="U6012" i="6" s="1"/>
  <c r="P6018" i="6"/>
  <c r="U6018" i="6" s="1"/>
  <c r="P6024" i="6"/>
  <c r="U6024" i="6" s="1"/>
  <c r="P6030" i="6"/>
  <c r="U6030" i="6" s="1"/>
  <c r="P6031" i="6"/>
  <c r="U6031" i="6" s="1"/>
  <c r="P6037" i="6"/>
  <c r="U6037" i="6" s="1"/>
  <c r="P6079" i="6"/>
  <c r="U6079" i="6" s="1"/>
  <c r="P6081" i="6"/>
  <c r="U6081" i="6" s="1"/>
  <c r="P6083" i="6"/>
  <c r="U6083" i="6" s="1"/>
  <c r="P6085" i="6"/>
  <c r="U6085" i="6" s="1"/>
  <c r="P6087" i="6"/>
  <c r="U6087" i="6" s="1"/>
  <c r="P6089" i="6"/>
  <c r="U6089" i="6" s="1"/>
  <c r="P6091" i="6"/>
  <c r="U6091" i="6" s="1"/>
  <c r="P6093" i="6"/>
  <c r="U6093" i="6" s="1"/>
  <c r="P6095" i="6"/>
  <c r="U6095" i="6" s="1"/>
  <c r="P6119" i="6"/>
  <c r="U6119" i="6" s="1"/>
  <c r="P6118" i="6"/>
  <c r="U6118" i="6" s="1"/>
  <c r="P6231" i="6"/>
  <c r="U6231" i="6" s="1"/>
  <c r="U4211" i="6"/>
  <c r="V4211" i="6" s="1"/>
  <c r="M592" i="14"/>
  <c r="R592" i="14" s="1"/>
  <c r="U4098" i="6"/>
  <c r="M577" i="14"/>
  <c r="R577" i="14" s="1"/>
  <c r="U4046" i="6"/>
  <c r="M567" i="14"/>
  <c r="R567" i="14" s="1"/>
  <c r="U3679" i="6"/>
  <c r="M518" i="14"/>
  <c r="R518" i="14" s="1"/>
  <c r="U3340" i="6"/>
  <c r="O466" i="14" s="1"/>
  <c r="M466" i="14"/>
  <c r="R466" i="14" s="1"/>
  <c r="O450" i="14"/>
  <c r="U3067" i="6"/>
  <c r="M433" i="14"/>
  <c r="R433" i="14" s="1"/>
  <c r="V5658" i="6"/>
  <c r="O783" i="14"/>
  <c r="U4492" i="6"/>
  <c r="M628" i="14"/>
  <c r="R628" i="14" s="1"/>
  <c r="U4091" i="6"/>
  <c r="M573" i="14"/>
  <c r="R573" i="14" s="1"/>
  <c r="U3735" i="6"/>
  <c r="M524" i="14"/>
  <c r="R524" i="14" s="1"/>
  <c r="O488" i="14"/>
  <c r="V5413" i="6"/>
  <c r="O742" i="14"/>
  <c r="M611" i="14"/>
  <c r="R611" i="14" s="1"/>
  <c r="V5255" i="6"/>
  <c r="U5411" i="6"/>
  <c r="M740" i="14"/>
  <c r="R740" i="14" s="1"/>
  <c r="U4050" i="6"/>
  <c r="M568" i="14"/>
  <c r="O558" i="14"/>
  <c r="U3943" i="6"/>
  <c r="M551" i="14"/>
  <c r="R551" i="14" s="1"/>
  <c r="O534" i="14"/>
  <c r="V4369" i="6"/>
  <c r="F43" i="48"/>
  <c r="O729" i="14"/>
  <c r="U5541" i="6"/>
  <c r="O762" i="14" s="1"/>
  <c r="M762" i="14"/>
  <c r="R762" i="14" s="1"/>
  <c r="O608" i="14"/>
  <c r="O786" i="14"/>
  <c r="V5662" i="6"/>
  <c r="U4096" i="6"/>
  <c r="M576" i="14"/>
  <c r="R576" i="14" s="1"/>
  <c r="O535" i="14"/>
  <c r="O532" i="14"/>
  <c r="F55" i="48"/>
  <c r="V3945" i="6"/>
  <c r="V3801" i="6"/>
  <c r="M523" i="14"/>
  <c r="R523" i="14" s="1"/>
  <c r="M648" i="14"/>
  <c r="R648" i="14" s="1"/>
  <c r="M578" i="14"/>
  <c r="R578" i="14" s="1"/>
  <c r="M782" i="14"/>
  <c r="R782" i="14" s="1"/>
  <c r="E47" i="48"/>
  <c r="M552" i="14"/>
  <c r="R552" i="14" s="1"/>
  <c r="M729" i="14"/>
  <c r="R729" i="14" s="1"/>
  <c r="O706" i="14"/>
  <c r="V5166" i="6"/>
  <c r="V4582" i="6"/>
  <c r="U4544" i="6"/>
  <c r="M636" i="14"/>
  <c r="R636" i="14" s="1"/>
  <c r="M535" i="14"/>
  <c r="R535" i="14" s="1"/>
  <c r="M735" i="14"/>
  <c r="R735" i="14" s="1"/>
  <c r="Q755" i="14"/>
  <c r="M498" i="14"/>
  <c r="R498" i="14" s="1"/>
  <c r="O555" i="14"/>
  <c r="M534" i="14"/>
  <c r="R534" i="14" s="1"/>
  <c r="M444" i="14"/>
  <c r="R444" i="14" s="1"/>
  <c r="M608" i="14"/>
  <c r="R608" i="14" s="1"/>
  <c r="M658" i="14"/>
  <c r="R658" i="14" s="1"/>
  <c r="U5459" i="6"/>
  <c r="V5459" i="6" s="1"/>
  <c r="M748" i="14"/>
  <c r="R748" i="14" s="1"/>
  <c r="O580" i="14"/>
  <c r="U5540" i="6"/>
  <c r="O761" i="14" s="1"/>
  <c r="M761" i="14"/>
  <c r="R761" i="14" s="1"/>
  <c r="U4826" i="6"/>
  <c r="M667" i="14"/>
  <c r="R667" i="14" s="1"/>
  <c r="O799" i="14"/>
  <c r="M507" i="14"/>
  <c r="R507" i="14" s="1"/>
  <c r="M719" i="14"/>
  <c r="R719" i="14" s="1"/>
  <c r="M583" i="14"/>
  <c r="R583" i="14" s="1"/>
  <c r="O498" i="14"/>
  <c r="M532" i="14"/>
  <c r="R532" i="14" s="1"/>
  <c r="O484" i="14"/>
  <c r="O697" i="14"/>
  <c r="O607" i="14"/>
  <c r="O797" i="14"/>
  <c r="M468" i="14"/>
  <c r="R468" i="14" s="1"/>
  <c r="M610" i="14"/>
  <c r="R610" i="14" s="1"/>
  <c r="M556" i="14"/>
  <c r="R556" i="14" s="1"/>
  <c r="M582" i="14"/>
  <c r="R582" i="14" s="1"/>
  <c r="M763" i="14"/>
  <c r="R763" i="14" s="1"/>
  <c r="M555" i="14"/>
  <c r="M484" i="14"/>
  <c r="R484" i="14" s="1"/>
  <c r="V5793" i="6"/>
  <c r="J253" i="14"/>
  <c r="N1830" i="6" s="1"/>
  <c r="P1830" i="6" s="1"/>
  <c r="U1830" i="6" s="1"/>
  <c r="V1830" i="6" s="1"/>
  <c r="J218" i="14"/>
  <c r="H218" i="14" s="1"/>
  <c r="N5894" i="6"/>
  <c r="P5894" i="6" s="1"/>
  <c r="U5894" i="6" s="1"/>
  <c r="N5891" i="6"/>
  <c r="P5891" i="6" s="1"/>
  <c r="U5891" i="6" s="1"/>
  <c r="N5888" i="6"/>
  <c r="P5888" i="6" s="1"/>
  <c r="U5888" i="6" s="1"/>
  <c r="N5885" i="6"/>
  <c r="P5885" i="6" s="1"/>
  <c r="U5885" i="6" s="1"/>
  <c r="N5893" i="6"/>
  <c r="P5893" i="6" s="1"/>
  <c r="U5893" i="6" s="1"/>
  <c r="N5890" i="6"/>
  <c r="P5890" i="6" s="1"/>
  <c r="U5890" i="6" s="1"/>
  <c r="N5887" i="6"/>
  <c r="P5887" i="6" s="1"/>
  <c r="U5887" i="6" s="1"/>
  <c r="N5884" i="6"/>
  <c r="P5884" i="6" s="1"/>
  <c r="U5884" i="6" s="1"/>
  <c r="N5895" i="6"/>
  <c r="P5895" i="6" s="1"/>
  <c r="U5895" i="6" s="1"/>
  <c r="N5892" i="6"/>
  <c r="P5892" i="6" s="1"/>
  <c r="U5892" i="6" s="1"/>
  <c r="N5889" i="6"/>
  <c r="P5889" i="6" s="1"/>
  <c r="U5889" i="6" s="1"/>
  <c r="N5886" i="6"/>
  <c r="P5886" i="6" s="1"/>
  <c r="U5886" i="6" s="1"/>
  <c r="N5883" i="6"/>
  <c r="P5883" i="6" s="1"/>
  <c r="P493" i="14"/>
  <c r="V5790" i="6"/>
  <c r="J171" i="14"/>
  <c r="N1291" i="6" s="1"/>
  <c r="O798" i="14"/>
  <c r="O4190" i="6"/>
  <c r="O4398" i="6"/>
  <c r="O4005" i="6"/>
  <c r="P719" i="14"/>
  <c r="J236" i="14"/>
  <c r="Q236" i="14" s="1"/>
  <c r="O4187" i="6"/>
  <c r="P2202" i="6"/>
  <c r="U2202" i="6" s="1"/>
  <c r="V2202" i="6" s="1"/>
  <c r="M798" i="14"/>
  <c r="R798" i="14" s="1"/>
  <c r="J254" i="14"/>
  <c r="N1843" i="6" s="1"/>
  <c r="J237" i="14"/>
  <c r="J143" i="14"/>
  <c r="N1131" i="6" s="1"/>
  <c r="J128" i="14"/>
  <c r="N1006" i="6" s="1"/>
  <c r="P1194" i="6"/>
  <c r="U1194" i="6" s="1"/>
  <c r="V1194" i="6" s="1"/>
  <c r="V5744" i="6"/>
  <c r="M785" i="14"/>
  <c r="R785" i="14" s="1"/>
  <c r="P511" i="6"/>
  <c r="O3300" i="6"/>
  <c r="P2081" i="6"/>
  <c r="P249" i="14"/>
  <c r="P190" i="14"/>
  <c r="P2224" i="6"/>
  <c r="U2224" i="6" s="1"/>
  <c r="V2224" i="6" s="1"/>
  <c r="N5751" i="6"/>
  <c r="O592" i="14"/>
  <c r="P592" i="14" s="1"/>
  <c r="V4212" i="6"/>
  <c r="O4342" i="6"/>
  <c r="P43" i="14"/>
  <c r="O3370" i="6"/>
  <c r="P235" i="14"/>
  <c r="P331" i="14"/>
  <c r="P4919" i="6"/>
  <c r="U4919" i="6" s="1"/>
  <c r="V4919" i="6" s="1"/>
  <c r="P4864" i="6"/>
  <c r="U4864" i="6" s="1"/>
  <c r="V4864" i="6" s="1"/>
  <c r="P4842" i="6"/>
  <c r="U4842" i="6" s="1"/>
  <c r="V4842" i="6" s="1"/>
  <c r="P4624" i="6"/>
  <c r="U4624" i="6" s="1"/>
  <c r="V4624" i="6" s="1"/>
  <c r="O4520" i="6"/>
  <c r="P4190" i="6"/>
  <c r="U4190" i="6" s="1"/>
  <c r="V4190" i="6" s="1"/>
  <c r="P3182" i="6"/>
  <c r="U3182" i="6" s="1"/>
  <c r="V3182" i="6" s="1"/>
  <c r="P111" i="14"/>
  <c r="P365" i="14"/>
  <c r="P2381" i="6"/>
  <c r="U2381" i="6" s="1"/>
  <c r="V2381" i="6" s="1"/>
  <c r="P2354" i="6"/>
  <c r="U2354" i="6" s="1"/>
  <c r="V2354" i="6" s="1"/>
  <c r="V3164" i="6"/>
  <c r="O446" i="14"/>
  <c r="V5371" i="6"/>
  <c r="O735" i="14"/>
  <c r="P611" i="14"/>
  <c r="P580" i="14"/>
  <c r="O819" i="14"/>
  <c r="P2111" i="6"/>
  <c r="U2111" i="6" s="1"/>
  <c r="V2111" i="6" s="1"/>
  <c r="O2073" i="6"/>
  <c r="O804" i="14"/>
  <c r="P2174" i="6"/>
  <c r="U2174" i="6" s="1"/>
  <c r="V2174" i="6" s="1"/>
  <c r="P2143" i="6"/>
  <c r="U2143" i="6" s="1"/>
  <c r="V2143" i="6" s="1"/>
  <c r="J168" i="14"/>
  <c r="N1240" i="6" s="1"/>
  <c r="J142" i="14"/>
  <c r="N1117" i="6" s="1"/>
  <c r="N2" i="14"/>
  <c r="P324" i="14"/>
  <c r="P2387" i="6"/>
  <c r="U2387" i="6" s="1"/>
  <c r="V2387" i="6" s="1"/>
  <c r="P2383" i="6"/>
  <c r="U2383" i="6" s="1"/>
  <c r="V2383" i="6" s="1"/>
  <c r="P21" i="14"/>
  <c r="P139" i="14"/>
  <c r="P335" i="14"/>
  <c r="P194" i="14"/>
  <c r="P5680" i="6"/>
  <c r="U5680" i="6" s="1"/>
  <c r="P5677" i="6"/>
  <c r="U5677" i="6" s="1"/>
  <c r="P5564" i="6"/>
  <c r="U5564" i="6" s="1"/>
  <c r="V5564" i="6" s="1"/>
  <c r="P5365" i="6"/>
  <c r="U5365" i="6" s="1"/>
  <c r="V5365" i="6" s="1"/>
  <c r="O3598" i="6"/>
  <c r="P3591" i="6"/>
  <c r="U3591" i="6" s="1"/>
  <c r="V3591" i="6" s="1"/>
  <c r="O3373" i="6"/>
  <c r="P3055" i="6"/>
  <c r="U3055" i="6" s="1"/>
  <c r="V3055" i="6" s="1"/>
  <c r="O2670" i="6"/>
  <c r="P1108" i="6"/>
  <c r="U1108" i="6" s="1"/>
  <c r="V1108" i="6" s="1"/>
  <c r="P847" i="6"/>
  <c r="P424" i="14"/>
  <c r="P191" i="14"/>
  <c r="P273" i="14"/>
  <c r="P326" i="14"/>
  <c r="P5749" i="6"/>
  <c r="U5749" i="6" s="1"/>
  <c r="V5749" i="6" s="1"/>
  <c r="P5477" i="6"/>
  <c r="U5477" i="6" s="1"/>
  <c r="V5477" i="6" s="1"/>
  <c r="P5464" i="6"/>
  <c r="U5464" i="6" s="1"/>
  <c r="V5464" i="6" s="1"/>
  <c r="P5408" i="6"/>
  <c r="U5408" i="6" s="1"/>
  <c r="P5389" i="6"/>
  <c r="U5389" i="6" s="1"/>
  <c r="E52" i="48"/>
  <c r="P5319" i="6"/>
  <c r="U5319" i="6" s="1"/>
  <c r="V5319" i="6" s="1"/>
  <c r="P5246" i="6"/>
  <c r="U5246" i="6" s="1"/>
  <c r="P5178" i="6"/>
  <c r="U5178" i="6" s="1"/>
  <c r="V5178" i="6" s="1"/>
  <c r="P4306" i="6"/>
  <c r="U4306" i="6" s="1"/>
  <c r="V4306" i="6" s="1"/>
  <c r="P4296" i="6"/>
  <c r="U4296" i="6" s="1"/>
  <c r="V4296" i="6" s="1"/>
  <c r="P4293" i="6"/>
  <c r="U4293" i="6" s="1"/>
  <c r="P4287" i="6"/>
  <c r="U4287" i="6" s="1"/>
  <c r="P4284" i="6"/>
  <c r="U4284" i="6" s="1"/>
  <c r="V4284" i="6" s="1"/>
  <c r="P4281" i="6"/>
  <c r="U4281" i="6" s="1"/>
  <c r="V4281" i="6" s="1"/>
  <c r="P4278" i="6"/>
  <c r="U4278" i="6" s="1"/>
  <c r="V4278" i="6" s="1"/>
  <c r="O4244" i="6"/>
  <c r="O4183" i="6"/>
  <c r="O4002" i="6"/>
  <c r="O3998" i="6"/>
  <c r="O3690" i="6"/>
  <c r="P2798" i="6"/>
  <c r="U2798" i="6" s="1"/>
  <c r="V2798" i="6" s="1"/>
  <c r="P2537" i="6"/>
  <c r="U2537" i="6" s="1"/>
  <c r="V2537" i="6" s="1"/>
  <c r="P1072" i="6"/>
  <c r="U1072" i="6" s="1"/>
  <c r="V1072" i="6" s="1"/>
  <c r="J241" i="14"/>
  <c r="N1793" i="6" s="1"/>
  <c r="J159" i="14"/>
  <c r="N1202" i="6" s="1"/>
  <c r="P651" i="6"/>
  <c r="U651" i="6" s="1"/>
  <c r="V651" i="6" s="1"/>
  <c r="N5882" i="6"/>
  <c r="P5882" i="6" s="1"/>
  <c r="U5882" i="6" s="1"/>
  <c r="O485" i="14"/>
  <c r="V3518" i="6"/>
  <c r="U3523" i="6"/>
  <c r="M489" i="14"/>
  <c r="R489" i="14" s="1"/>
  <c r="U2675" i="6"/>
  <c r="M390" i="14"/>
  <c r="R390" i="14" s="1"/>
  <c r="O377" i="14"/>
  <c r="V2535" i="6"/>
  <c r="U1983" i="6"/>
  <c r="M281" i="14"/>
  <c r="R281" i="14" s="1"/>
  <c r="U360" i="6"/>
  <c r="M35" i="14"/>
  <c r="R35" i="14" s="1"/>
  <c r="O816" i="14"/>
  <c r="P507" i="14"/>
  <c r="O782" i="14"/>
  <c r="M749" i="14"/>
  <c r="R749" i="14" s="1"/>
  <c r="P330" i="14"/>
  <c r="V5723" i="6"/>
  <c r="P376" i="14"/>
  <c r="V5656" i="6"/>
  <c r="V5581" i="6"/>
  <c r="O796" i="14"/>
  <c r="P648" i="14"/>
  <c r="P514" i="14"/>
  <c r="M773" i="14"/>
  <c r="R773" i="14" s="1"/>
  <c r="P4663" i="6"/>
  <c r="U4663" i="6" s="1"/>
  <c r="V4663" i="6" s="1"/>
  <c r="P4139" i="6"/>
  <c r="U4139" i="6" s="1"/>
  <c r="V4139" i="6" s="1"/>
  <c r="O3533" i="6"/>
  <c r="O3381" i="6"/>
  <c r="O2671" i="6"/>
  <c r="O2668" i="6"/>
  <c r="P2472" i="6"/>
  <c r="U2472" i="6" s="1"/>
  <c r="V2472" i="6" s="1"/>
  <c r="P1451" i="6"/>
  <c r="U1451" i="6" s="1"/>
  <c r="V1451" i="6" s="1"/>
  <c r="P1445" i="6"/>
  <c r="U1445" i="6" s="1"/>
  <c r="V1445" i="6" s="1"/>
  <c r="P1442" i="6"/>
  <c r="U1442" i="6" s="1"/>
  <c r="V1442" i="6" s="1"/>
  <c r="N5689" i="6"/>
  <c r="O3686" i="6"/>
  <c r="P2858" i="6"/>
  <c r="U2858" i="6" s="1"/>
  <c r="V2858" i="6" s="1"/>
  <c r="P2842" i="6"/>
  <c r="U2842" i="6" s="1"/>
  <c r="V2842" i="6" s="1"/>
  <c r="M816" i="14"/>
  <c r="R816" i="14" s="1"/>
  <c r="P2797" i="6"/>
  <c r="U2797" i="6" s="1"/>
  <c r="V2797" i="6" s="1"/>
  <c r="M804" i="14"/>
  <c r="R804" i="14" s="1"/>
  <c r="P5620" i="6"/>
  <c r="U5620" i="6" s="1"/>
  <c r="V5620" i="6" s="1"/>
  <c r="M799" i="14"/>
  <c r="R799" i="14" s="1"/>
  <c r="M786" i="14"/>
  <c r="R786" i="14" s="1"/>
  <c r="P5019" i="6"/>
  <c r="U5019" i="6" s="1"/>
  <c r="V5019" i="6" s="1"/>
  <c r="P4946" i="6"/>
  <c r="U4946" i="6" s="1"/>
  <c r="V4946" i="6" s="1"/>
  <c r="P4640" i="6"/>
  <c r="U4640" i="6" s="1"/>
  <c r="P4630" i="6"/>
  <c r="U4630" i="6" s="1"/>
  <c r="V4630" i="6" s="1"/>
  <c r="P4627" i="6"/>
  <c r="U4627" i="6" s="1"/>
  <c r="V4627" i="6" s="1"/>
  <c r="O4514" i="6"/>
  <c r="O3547" i="6"/>
  <c r="O3333" i="6"/>
  <c r="P2516" i="6"/>
  <c r="U2516" i="6" s="1"/>
  <c r="V2516" i="6" s="1"/>
  <c r="P2489" i="6"/>
  <c r="U2489" i="6" s="1"/>
  <c r="V2489" i="6" s="1"/>
  <c r="P2460" i="6"/>
  <c r="U2460" i="6" s="1"/>
  <c r="V2460" i="6" s="1"/>
  <c r="P2450" i="6"/>
  <c r="U2450" i="6" s="1"/>
  <c r="V2450" i="6" s="1"/>
  <c r="P1920" i="6"/>
  <c r="U1920" i="6" s="1"/>
  <c r="V1920" i="6" s="1"/>
  <c r="J186" i="14"/>
  <c r="N1382" i="6" s="1"/>
  <c r="J184" i="14"/>
  <c r="N1360" i="6" s="1"/>
  <c r="P1360" i="6" s="1"/>
  <c r="U1360" i="6" s="1"/>
  <c r="V1360" i="6" s="1"/>
  <c r="P976" i="6"/>
  <c r="U976" i="6" s="1"/>
  <c r="P876" i="6"/>
  <c r="U876" i="6" s="1"/>
  <c r="P141" i="14"/>
  <c r="P108" i="14"/>
  <c r="P657" i="14"/>
  <c r="P327" i="14"/>
  <c r="P759" i="14"/>
  <c r="P431" i="14"/>
  <c r="V5541" i="6"/>
  <c r="O773" i="14"/>
  <c r="P311" i="14"/>
  <c r="M732" i="14"/>
  <c r="R732" i="14" s="1"/>
  <c r="M796" i="14"/>
  <c r="R796" i="14" s="1"/>
  <c r="M780" i="14"/>
  <c r="R780" i="14" s="1"/>
  <c r="M741" i="14"/>
  <c r="R741" i="14" s="1"/>
  <c r="M806" i="14"/>
  <c r="R806" i="14" s="1"/>
  <c r="M808" i="14"/>
  <c r="R808" i="14" s="1"/>
  <c r="P5776" i="6"/>
  <c r="U5776" i="6" s="1"/>
  <c r="V5776" i="6" s="1"/>
  <c r="P5760" i="6"/>
  <c r="U5760" i="6" s="1"/>
  <c r="P5552" i="6"/>
  <c r="U5552" i="6" s="1"/>
  <c r="V5552" i="6" s="1"/>
  <c r="P5511" i="6"/>
  <c r="U5511" i="6" s="1"/>
  <c r="V5511" i="6" s="1"/>
  <c r="O4180" i="6"/>
  <c r="O3477" i="6"/>
  <c r="O2669" i="6"/>
  <c r="P2669" i="6" s="1"/>
  <c r="U2669" i="6" s="1"/>
  <c r="V2669" i="6" s="1"/>
  <c r="P2661" i="6"/>
  <c r="U2661" i="6" s="1"/>
  <c r="P2536" i="6"/>
  <c r="U2536" i="6" s="1"/>
  <c r="V2536" i="6" s="1"/>
  <c r="P2334" i="6"/>
  <c r="P629" i="6"/>
  <c r="U629" i="6" s="1"/>
  <c r="V629" i="6" s="1"/>
  <c r="P99" i="14"/>
  <c r="P153" i="14"/>
  <c r="P471" i="14"/>
  <c r="P180" i="14"/>
  <c r="P447" i="14"/>
  <c r="P505" i="14"/>
  <c r="P610" i="14"/>
  <c r="P404" i="14"/>
  <c r="O748" i="14"/>
  <c r="P529" i="14"/>
  <c r="M760" i="14"/>
  <c r="R760" i="14" s="1"/>
  <c r="M742" i="14"/>
  <c r="R742" i="14" s="1"/>
  <c r="M781" i="14"/>
  <c r="R781" i="14" s="1"/>
  <c r="M793" i="14"/>
  <c r="R793" i="14" s="1"/>
  <c r="P5062" i="6"/>
  <c r="U5062" i="6" s="1"/>
  <c r="V5062" i="6" s="1"/>
  <c r="O3878" i="6"/>
  <c r="O3387" i="6"/>
  <c r="O3367" i="6"/>
  <c r="O2664" i="6"/>
  <c r="O2608" i="6"/>
  <c r="P2007" i="6"/>
  <c r="U2007" i="6" s="1"/>
  <c r="V2007" i="6" s="1"/>
  <c r="P1708" i="6"/>
  <c r="U1708" i="6" s="1"/>
  <c r="P1705" i="6"/>
  <c r="U1705" i="6" s="1"/>
  <c r="V1705" i="6" s="1"/>
  <c r="P357" i="6"/>
  <c r="U357" i="6" s="1"/>
  <c r="V357" i="6" s="1"/>
  <c r="U4216" i="6"/>
  <c r="O609" i="14"/>
  <c r="V4371" i="6"/>
  <c r="V2233" i="6"/>
  <c r="O329" i="14"/>
  <c r="U146" i="6"/>
  <c r="M17" i="14"/>
  <c r="R17" i="14" s="1"/>
  <c r="O531" i="14"/>
  <c r="V3782" i="6"/>
  <c r="U3608" i="6"/>
  <c r="M506" i="14"/>
  <c r="R506" i="14" s="1"/>
  <c r="U473" i="6"/>
  <c r="M50" i="14"/>
  <c r="R50" i="14" s="1"/>
  <c r="O3739" i="6"/>
  <c r="P3739" i="6" s="1"/>
  <c r="U3739" i="6" s="1"/>
  <c r="V3739" i="6" s="1"/>
  <c r="P3136" i="6"/>
  <c r="U3136" i="6" s="1"/>
  <c r="V3136" i="6" s="1"/>
  <c r="P2434" i="6"/>
  <c r="U2434" i="6" s="1"/>
  <c r="V2434" i="6" s="1"/>
  <c r="P2330" i="6"/>
  <c r="P5358" i="6"/>
  <c r="P5114" i="6"/>
  <c r="U5114" i="6" s="1"/>
  <c r="O4508" i="6"/>
  <c r="O4336" i="6"/>
  <c r="O4176" i="6"/>
  <c r="P4176" i="6" s="1"/>
  <c r="U4176" i="6" s="1"/>
  <c r="V4176" i="6" s="1"/>
  <c r="O3743" i="6"/>
  <c r="P2437" i="6"/>
  <c r="P2299" i="6"/>
  <c r="U2299" i="6" s="1"/>
  <c r="V2299" i="6" s="1"/>
  <c r="O2070" i="6"/>
  <c r="O2066" i="6"/>
  <c r="P1228" i="6"/>
  <c r="U1228" i="6" s="1"/>
  <c r="V1228" i="6" s="1"/>
  <c r="P80" i="14"/>
  <c r="P286" i="14"/>
  <c r="P10" i="14"/>
  <c r="P261" i="14"/>
  <c r="P382" i="14"/>
  <c r="P313" i="14"/>
  <c r="P251" i="14"/>
  <c r="P131" i="14"/>
  <c r="P188" i="14"/>
  <c r="P223" i="14"/>
  <c r="P103" i="14"/>
  <c r="P5766" i="6"/>
  <c r="U5766" i="6" s="1"/>
  <c r="V5766" i="6" s="1"/>
  <c r="P5018" i="6"/>
  <c r="U5018" i="6" s="1"/>
  <c r="V5018" i="6" s="1"/>
  <c r="P5000" i="6"/>
  <c r="U5000" i="6" s="1"/>
  <c r="V5000" i="6" s="1"/>
  <c r="P4997" i="6"/>
  <c r="U4997" i="6" s="1"/>
  <c r="V4997" i="6" s="1"/>
  <c r="P4994" i="6"/>
  <c r="U4994" i="6" s="1"/>
  <c r="P4991" i="6"/>
  <c r="U4991" i="6" s="1"/>
  <c r="V4991" i="6" s="1"/>
  <c r="P4960" i="6"/>
  <c r="U4960" i="6" s="1"/>
  <c r="V4960" i="6" s="1"/>
  <c r="P4938" i="6"/>
  <c r="U4938" i="6" s="1"/>
  <c r="V4938" i="6" s="1"/>
  <c r="P4930" i="6"/>
  <c r="U4930" i="6" s="1"/>
  <c r="V4930" i="6" s="1"/>
  <c r="P4847" i="6"/>
  <c r="U4847" i="6" s="1"/>
  <c r="V4847" i="6" s="1"/>
  <c r="P4844" i="6"/>
  <c r="U4844" i="6" s="1"/>
  <c r="O4271" i="6"/>
  <c r="O4248" i="6"/>
  <c r="O4239" i="6"/>
  <c r="P4239" i="6" s="1"/>
  <c r="U4239" i="6" s="1"/>
  <c r="V4239" i="6" s="1"/>
  <c r="P4209" i="6"/>
  <c r="U4209" i="6" s="1"/>
  <c r="V4209" i="6" s="1"/>
  <c r="P4206" i="6"/>
  <c r="U4206" i="6" s="1"/>
  <c r="V4206" i="6" s="1"/>
  <c r="O3928" i="6"/>
  <c r="O3820" i="6"/>
  <c r="P3820" i="6" s="1"/>
  <c r="U3820" i="6" s="1"/>
  <c r="V3820" i="6" s="1"/>
  <c r="O3326" i="6"/>
  <c r="P3267" i="6"/>
  <c r="U3267" i="6" s="1"/>
  <c r="V3267" i="6" s="1"/>
  <c r="P3264" i="6"/>
  <c r="U3264" i="6" s="1"/>
  <c r="V3264" i="6" s="1"/>
  <c r="P3212" i="6"/>
  <c r="U3212" i="6" s="1"/>
  <c r="V3212" i="6" s="1"/>
  <c r="O2623" i="6"/>
  <c r="P2623" i="6" s="1"/>
  <c r="U2623" i="6" s="1"/>
  <c r="V2623" i="6" s="1"/>
  <c r="O2607" i="6"/>
  <c r="P2494" i="6"/>
  <c r="U2494" i="6" s="1"/>
  <c r="V2494" i="6" s="1"/>
  <c r="P2433" i="6"/>
  <c r="U2433" i="6" s="1"/>
  <c r="V2433" i="6" s="1"/>
  <c r="P2425" i="6"/>
  <c r="U2425" i="6" s="1"/>
  <c r="V2425" i="6" s="1"/>
  <c r="P2256" i="6"/>
  <c r="U2256" i="6" s="1"/>
  <c r="V2256" i="6" s="1"/>
  <c r="P1987" i="6"/>
  <c r="U1987" i="6" s="1"/>
  <c r="V1987" i="6" s="1"/>
  <c r="P1980" i="6"/>
  <c r="U1980" i="6" s="1"/>
  <c r="V1980" i="6" s="1"/>
  <c r="P1955" i="6"/>
  <c r="U1955" i="6" s="1"/>
  <c r="V1955" i="6" s="1"/>
  <c r="P1875" i="6"/>
  <c r="P1868" i="6"/>
  <c r="U1868" i="6" s="1"/>
  <c r="V1868" i="6" s="1"/>
  <c r="P1779" i="6"/>
  <c r="U1779" i="6" s="1"/>
  <c r="V1779" i="6" s="1"/>
  <c r="P706" i="14"/>
  <c r="M819" i="14"/>
  <c r="R819" i="14" s="1"/>
  <c r="P712" i="14"/>
  <c r="P763" i="14"/>
  <c r="P275" i="14"/>
  <c r="P267" i="14"/>
  <c r="P629" i="14"/>
  <c r="P494" i="14"/>
  <c r="P56" i="14"/>
  <c r="P89" i="14"/>
  <c r="P266" i="14"/>
  <c r="P470" i="14"/>
  <c r="P492" i="14"/>
  <c r="P783" i="14"/>
  <c r="M805" i="14"/>
  <c r="R805" i="14" s="1"/>
  <c r="P5341" i="6"/>
  <c r="U5341" i="6" s="1"/>
  <c r="V5341" i="6" s="1"/>
  <c r="P5219" i="6"/>
  <c r="U5219" i="6" s="1"/>
  <c r="V5219" i="6" s="1"/>
  <c r="P5207" i="6"/>
  <c r="U5207" i="6" s="1"/>
  <c r="V5207" i="6" s="1"/>
  <c r="P4202" i="6"/>
  <c r="U4202" i="6" s="1"/>
  <c r="V4202" i="6" s="1"/>
  <c r="O4121" i="6"/>
  <c r="O3745" i="6"/>
  <c r="O3663" i="6"/>
  <c r="O3563" i="6"/>
  <c r="O3541" i="6"/>
  <c r="O3536" i="6"/>
  <c r="P3370" i="6"/>
  <c r="U3370" i="6" s="1"/>
  <c r="O3299" i="6"/>
  <c r="P2283" i="6"/>
  <c r="U2283" i="6" s="1"/>
  <c r="V2283" i="6" s="1"/>
  <c r="P2104" i="6"/>
  <c r="U2104" i="6" s="1"/>
  <c r="V2104" i="6" s="1"/>
  <c r="P2101" i="6"/>
  <c r="U2101" i="6" s="1"/>
  <c r="V2101" i="6" s="1"/>
  <c r="P2098" i="6"/>
  <c r="U2098" i="6" s="1"/>
  <c r="V2098" i="6" s="1"/>
  <c r="P2095" i="6"/>
  <c r="U2095" i="6" s="1"/>
  <c r="V2095" i="6" s="1"/>
  <c r="O2072" i="6"/>
  <c r="O2068" i="6"/>
  <c r="O1936" i="6"/>
  <c r="P773" i="14"/>
  <c r="P91" i="14"/>
  <c r="P697" i="14"/>
  <c r="P503" i="14"/>
  <c r="P423" i="14"/>
  <c r="P487" i="14"/>
  <c r="P5764" i="6"/>
  <c r="U5764" i="6" s="1"/>
  <c r="V5764" i="6" s="1"/>
  <c r="P5605" i="6"/>
  <c r="U5605" i="6" s="1"/>
  <c r="V5605" i="6" s="1"/>
  <c r="P5525" i="6"/>
  <c r="U5525" i="6" s="1"/>
  <c r="O4242" i="6"/>
  <c r="P4156" i="6"/>
  <c r="U4156" i="6" s="1"/>
  <c r="V4156" i="6" s="1"/>
  <c r="O3772" i="6"/>
  <c r="O3573" i="6"/>
  <c r="O3364" i="6"/>
  <c r="O3335" i="6"/>
  <c r="P3306" i="6"/>
  <c r="U3306" i="6" s="1"/>
  <c r="V3306" i="6" s="1"/>
  <c r="P3269" i="6"/>
  <c r="U3269" i="6" s="1"/>
  <c r="V3269" i="6" s="1"/>
  <c r="P3147" i="6"/>
  <c r="U3147" i="6" s="1"/>
  <c r="V3147" i="6" s="1"/>
  <c r="P3144" i="6"/>
  <c r="U3144" i="6" s="1"/>
  <c r="V3144" i="6" s="1"/>
  <c r="P3140" i="6"/>
  <c r="U3140" i="6" s="1"/>
  <c r="V3140" i="6" s="1"/>
  <c r="P3127" i="6"/>
  <c r="U3127" i="6" s="1"/>
  <c r="V3127" i="6" s="1"/>
  <c r="P3052" i="6"/>
  <c r="U3052" i="6" s="1"/>
  <c r="V3052" i="6" s="1"/>
  <c r="P2404" i="6"/>
  <c r="U2404" i="6" s="1"/>
  <c r="V2404" i="6" s="1"/>
  <c r="P2398" i="6"/>
  <c r="U2398" i="6" s="1"/>
  <c r="V2398" i="6" s="1"/>
  <c r="P2086" i="6"/>
  <c r="P1972" i="6"/>
  <c r="U1972" i="6" s="1"/>
  <c r="V1972" i="6" s="1"/>
  <c r="P1965" i="6"/>
  <c r="U1965" i="6" s="1"/>
  <c r="V1965" i="6" s="1"/>
  <c r="P1902" i="6"/>
  <c r="N1789" i="6"/>
  <c r="P1657" i="6"/>
  <c r="U1657" i="6" s="1"/>
  <c r="V1657" i="6" s="1"/>
  <c r="P1652" i="6"/>
  <c r="P1637" i="6"/>
  <c r="U1637" i="6" s="1"/>
  <c r="V1637" i="6" s="1"/>
  <c r="N1380" i="6"/>
  <c r="O806" i="14"/>
  <c r="V5791" i="6"/>
  <c r="U5488" i="6"/>
  <c r="M753" i="14"/>
  <c r="R753" i="14" s="1"/>
  <c r="P161" i="14"/>
  <c r="P299" i="14"/>
  <c r="P182" i="14"/>
  <c r="P329" i="14"/>
  <c r="P780" i="14"/>
  <c r="P451" i="14"/>
  <c r="Q824" i="14"/>
  <c r="N5880" i="6"/>
  <c r="P5880" i="6" s="1"/>
  <c r="P5734" i="6"/>
  <c r="U5734" i="6" s="1"/>
  <c r="P5603" i="6"/>
  <c r="U5603" i="6" s="1"/>
  <c r="V5603" i="6" s="1"/>
  <c r="P5237" i="6"/>
  <c r="U5237" i="6" s="1"/>
  <c r="V5237" i="6" s="1"/>
  <c r="P5158" i="6"/>
  <c r="U5158" i="6" s="1"/>
  <c r="V5158" i="6" s="1"/>
  <c r="P5155" i="6"/>
  <c r="U5155" i="6" s="1"/>
  <c r="V5155" i="6" s="1"/>
  <c r="P5152" i="6"/>
  <c r="U5152" i="6" s="1"/>
  <c r="V5152" i="6" s="1"/>
  <c r="P5149" i="6"/>
  <c r="U5149" i="6" s="1"/>
  <c r="P5145" i="6"/>
  <c r="U5145" i="6" s="1"/>
  <c r="V5145" i="6" s="1"/>
  <c r="P5131" i="6"/>
  <c r="U5131" i="6" s="1"/>
  <c r="V5131" i="6" s="1"/>
  <c r="P4980" i="6"/>
  <c r="U4980" i="6" s="1"/>
  <c r="P4898" i="6"/>
  <c r="U4898" i="6" s="1"/>
  <c r="V4898" i="6" s="1"/>
  <c r="P4813" i="6"/>
  <c r="U4813" i="6" s="1"/>
  <c r="V4813" i="6" s="1"/>
  <c r="P4747" i="6"/>
  <c r="U4747" i="6" s="1"/>
  <c r="V4747" i="6" s="1"/>
  <c r="P325" i="14"/>
  <c r="P18" i="14"/>
  <c r="P16" i="14"/>
  <c r="P384" i="14"/>
  <c r="P9" i="14"/>
  <c r="P109" i="14"/>
  <c r="P121" i="14"/>
  <c r="P15" i="14"/>
  <c r="P175" i="14"/>
  <c r="P5730" i="6"/>
  <c r="U5730" i="6" s="1"/>
  <c r="V5730" i="6" s="1"/>
  <c r="P5714" i="6"/>
  <c r="U5714" i="6" s="1"/>
  <c r="P5666" i="6"/>
  <c r="U5666" i="6" s="1"/>
  <c r="P5486" i="6"/>
  <c r="U5486" i="6" s="1"/>
  <c r="V5486" i="6" s="1"/>
  <c r="P5476" i="6"/>
  <c r="U5476" i="6" s="1"/>
  <c r="V5476" i="6" s="1"/>
  <c r="P5383" i="6"/>
  <c r="U5383" i="6" s="1"/>
  <c r="V5383" i="6" s="1"/>
  <c r="P5366" i="6"/>
  <c r="U5366" i="6" s="1"/>
  <c r="V5366" i="6" s="1"/>
  <c r="P5352" i="6"/>
  <c r="U5352" i="6" s="1"/>
  <c r="P5349" i="6"/>
  <c r="U5349" i="6" s="1"/>
  <c r="V5349" i="6" s="1"/>
  <c r="P4749" i="6"/>
  <c r="U4749" i="6" s="1"/>
  <c r="P4746" i="6"/>
  <c r="U4746" i="6" s="1"/>
  <c r="V4746" i="6" s="1"/>
  <c r="P81" i="14"/>
  <c r="P658" i="14"/>
  <c r="P214" i="14"/>
  <c r="P290" i="14"/>
  <c r="P735" i="14"/>
  <c r="P74" i="14"/>
  <c r="P172" i="14"/>
  <c r="P786" i="14"/>
  <c r="P627" i="14"/>
  <c r="P488" i="14"/>
  <c r="P762" i="14"/>
  <c r="P399" i="14"/>
  <c r="P381" i="14"/>
  <c r="Q822" i="14"/>
  <c r="N5878" i="6"/>
  <c r="P5878" i="6" s="1"/>
  <c r="P5810" i="6"/>
  <c r="U5810" i="6" s="1"/>
  <c r="P5736" i="6"/>
  <c r="U5736" i="6" s="1"/>
  <c r="V5736" i="6" s="1"/>
  <c r="P5733" i="6"/>
  <c r="U5733" i="6" s="1"/>
  <c r="P5643" i="6"/>
  <c r="U5643" i="6" s="1"/>
  <c r="V5643" i="6" s="1"/>
  <c r="P5633" i="6"/>
  <c r="U5633" i="6" s="1"/>
  <c r="V5633" i="6" s="1"/>
  <c r="P5497" i="6"/>
  <c r="U5497" i="6" s="1"/>
  <c r="V5497" i="6" s="1"/>
  <c r="P5368" i="6"/>
  <c r="U5368" i="6" s="1"/>
  <c r="V5368" i="6" s="1"/>
  <c r="P5136" i="6"/>
  <c r="U5136" i="6" s="1"/>
  <c r="P4868" i="6"/>
  <c r="U4868" i="6" s="1"/>
  <c r="V4868" i="6" s="1"/>
  <c r="P4804" i="6"/>
  <c r="U4804" i="6" s="1"/>
  <c r="V4804" i="6" s="1"/>
  <c r="P4800" i="6"/>
  <c r="P4796" i="6"/>
  <c r="U4796" i="6" s="1"/>
  <c r="P528" i="14"/>
  <c r="P445" i="14"/>
  <c r="P607" i="14"/>
  <c r="P5183" i="6"/>
  <c r="U5183" i="6" s="1"/>
  <c r="V5183" i="6" s="1"/>
  <c r="P125" i="14"/>
  <c r="J170" i="14"/>
  <c r="N1269" i="6" s="1"/>
  <c r="P4701" i="6"/>
  <c r="U4701" i="6" s="1"/>
  <c r="V4701" i="6" s="1"/>
  <c r="O4516" i="6"/>
  <c r="P4300" i="6"/>
  <c r="U4300" i="6" s="1"/>
  <c r="V4300" i="6" s="1"/>
  <c r="O4266" i="6"/>
  <c r="O4172" i="6"/>
  <c r="P4172" i="6" s="1"/>
  <c r="U4172" i="6" s="1"/>
  <c r="V4172" i="6" s="1"/>
  <c r="P4136" i="6"/>
  <c r="U4136" i="6" s="1"/>
  <c r="O4081" i="6"/>
  <c r="P4081" i="6" s="1"/>
  <c r="U4081" i="6" s="1"/>
  <c r="V4081" i="6" s="1"/>
  <c r="O3803" i="6"/>
  <c r="P3411" i="6"/>
  <c r="U3411" i="6" s="1"/>
  <c r="P3408" i="6"/>
  <c r="U3408" i="6" s="1"/>
  <c r="V3408" i="6" s="1"/>
  <c r="P3405" i="6"/>
  <c r="U3405" i="6" s="1"/>
  <c r="V3405" i="6" s="1"/>
  <c r="P3390" i="6"/>
  <c r="U3390" i="6" s="1"/>
  <c r="V3390" i="6" s="1"/>
  <c r="O3376" i="6"/>
  <c r="P3316" i="6"/>
  <c r="U3316" i="6" s="1"/>
  <c r="V3316" i="6" s="1"/>
  <c r="P3300" i="6"/>
  <c r="U3300" i="6" s="1"/>
  <c r="V3300" i="6" s="1"/>
  <c r="O3296" i="6"/>
  <c r="O3291" i="6"/>
  <c r="P3226" i="6"/>
  <c r="U3226" i="6" s="1"/>
  <c r="P3223" i="6"/>
  <c r="U3223" i="6" s="1"/>
  <c r="V3223" i="6" s="1"/>
  <c r="P3049" i="6"/>
  <c r="U3049" i="6" s="1"/>
  <c r="V3049" i="6" s="1"/>
  <c r="P3046" i="6"/>
  <c r="U3046" i="6" s="1"/>
  <c r="V3046" i="6" s="1"/>
  <c r="P2694" i="6"/>
  <c r="U2694" i="6" s="1"/>
  <c r="V2694" i="6" s="1"/>
  <c r="P2653" i="6"/>
  <c r="U2653" i="6" s="1"/>
  <c r="V2653" i="6" s="1"/>
  <c r="O2637" i="6"/>
  <c r="P2637" i="6" s="1"/>
  <c r="U2637" i="6" s="1"/>
  <c r="V2637" i="6" s="1"/>
  <c r="O2627" i="6"/>
  <c r="O2599" i="6"/>
  <c r="P2574" i="6"/>
  <c r="U2574" i="6" s="1"/>
  <c r="V2574" i="6" s="1"/>
  <c r="P2459" i="6"/>
  <c r="U2459" i="6" s="1"/>
  <c r="V2459" i="6" s="1"/>
  <c r="P2427" i="6"/>
  <c r="U2427" i="6" s="1"/>
  <c r="V2427" i="6" s="1"/>
  <c r="P2388" i="6"/>
  <c r="U2388" i="6" s="1"/>
  <c r="V2388" i="6" s="1"/>
  <c r="P2376" i="6"/>
  <c r="U2376" i="6" s="1"/>
  <c r="V2376" i="6" s="1"/>
  <c r="P2285" i="6"/>
  <c r="U2285" i="6" s="1"/>
  <c r="V2285" i="6" s="1"/>
  <c r="P2255" i="6"/>
  <c r="U2255" i="6" s="1"/>
  <c r="V2255" i="6" s="1"/>
  <c r="P2148" i="6"/>
  <c r="U2148" i="6" s="1"/>
  <c r="V2148" i="6" s="1"/>
  <c r="P2131" i="6"/>
  <c r="U2131" i="6" s="1"/>
  <c r="V2131" i="6" s="1"/>
  <c r="P2109" i="6"/>
  <c r="U2109" i="6" s="1"/>
  <c r="V2109" i="6" s="1"/>
  <c r="P2004" i="6"/>
  <c r="U2004" i="6" s="1"/>
  <c r="P1808" i="6"/>
  <c r="U1808" i="6" s="1"/>
  <c r="V1808" i="6" s="1"/>
  <c r="N1777" i="6"/>
  <c r="P1635" i="6"/>
  <c r="U1635" i="6" s="1"/>
  <c r="P1103" i="6"/>
  <c r="U1103" i="6" s="1"/>
  <c r="V1103" i="6" s="1"/>
  <c r="O4270" i="6"/>
  <c r="O4157" i="6"/>
  <c r="O3480" i="6"/>
  <c r="O3369" i="6"/>
  <c r="O3366" i="6"/>
  <c r="O3363" i="6"/>
  <c r="N1774" i="6"/>
  <c r="J197" i="14"/>
  <c r="P4678" i="6"/>
  <c r="U4678" i="6" s="1"/>
  <c r="V4678" i="6" s="1"/>
  <c r="P4671" i="6"/>
  <c r="U4671" i="6" s="1"/>
  <c r="V4671" i="6" s="1"/>
  <c r="P4668" i="6"/>
  <c r="U4668" i="6" s="1"/>
  <c r="V4668" i="6" s="1"/>
  <c r="P4590" i="6"/>
  <c r="U4590" i="6" s="1"/>
  <c r="V4590" i="6" s="1"/>
  <c r="P4393" i="6"/>
  <c r="U4393" i="6" s="1"/>
  <c r="V4393" i="6" s="1"/>
  <c r="P4361" i="6"/>
  <c r="U4361" i="6" s="1"/>
  <c r="O4273" i="6"/>
  <c r="O4260" i="6"/>
  <c r="O4255" i="6"/>
  <c r="P4255" i="6" s="1"/>
  <c r="U4255" i="6" s="1"/>
  <c r="V4255" i="6" s="1"/>
  <c r="O4245" i="6"/>
  <c r="P3933" i="6"/>
  <c r="U3933" i="6" s="1"/>
  <c r="V3933" i="6" s="1"/>
  <c r="P3750" i="6"/>
  <c r="U3750" i="6" s="1"/>
  <c r="V3750" i="6" s="1"/>
  <c r="O3651" i="6"/>
  <c r="O3601" i="6"/>
  <c r="O3597" i="6"/>
  <c r="O3566" i="6"/>
  <c r="P3566" i="6" s="1"/>
  <c r="U3566" i="6" s="1"/>
  <c r="V3566" i="6" s="1"/>
  <c r="P3541" i="6"/>
  <c r="U3541" i="6" s="1"/>
  <c r="V3541" i="6" s="1"/>
  <c r="O3470" i="6"/>
  <c r="O3371" i="6"/>
  <c r="O3302" i="6"/>
  <c r="P3275" i="6"/>
  <c r="U3275" i="6" s="1"/>
  <c r="P3272" i="6"/>
  <c r="U3272" i="6" s="1"/>
  <c r="V3272" i="6" s="1"/>
  <c r="P3251" i="6"/>
  <c r="U3251" i="6" s="1"/>
  <c r="V3251" i="6" s="1"/>
  <c r="P2964" i="6"/>
  <c r="U2964" i="6" s="1"/>
  <c r="V2964" i="6" s="1"/>
  <c r="O2610" i="6"/>
  <c r="O2602" i="6"/>
  <c r="P2602" i="6" s="1"/>
  <c r="U2602" i="6" s="1"/>
  <c r="V2602" i="6" s="1"/>
  <c r="O2527" i="6"/>
  <c r="P2416" i="6"/>
  <c r="U2416" i="6" s="1"/>
  <c r="V2416" i="6" s="1"/>
  <c r="P2310" i="6"/>
  <c r="U2310" i="6" s="1"/>
  <c r="V2310" i="6" s="1"/>
  <c r="P2006" i="6"/>
  <c r="U2006" i="6" s="1"/>
  <c r="V2006" i="6" s="1"/>
  <c r="N1772" i="6"/>
  <c r="P1709" i="6"/>
  <c r="U1709" i="6" s="1"/>
  <c r="V1709" i="6" s="1"/>
  <c r="P805" i="6"/>
  <c r="U805" i="6" s="1"/>
  <c r="V805" i="6" s="1"/>
  <c r="P5818" i="6"/>
  <c r="U5818" i="6" s="1"/>
  <c r="V5818" i="6" s="1"/>
  <c r="P4732" i="6"/>
  <c r="U4732" i="6" s="1"/>
  <c r="V4732" i="6" s="1"/>
  <c r="O652" i="14"/>
  <c r="P652" i="14" s="1"/>
  <c r="P4638" i="6"/>
  <c r="U4638" i="6" s="1"/>
  <c r="V4638" i="6" s="1"/>
  <c r="P4628" i="6"/>
  <c r="U4628" i="6" s="1"/>
  <c r="V4628" i="6" s="1"/>
  <c r="O4519" i="6"/>
  <c r="O4499" i="6"/>
  <c r="O4418" i="6"/>
  <c r="P4357" i="6"/>
  <c r="U4357" i="6" s="1"/>
  <c r="V4357" i="6" s="1"/>
  <c r="O4321" i="6"/>
  <c r="O4241" i="6"/>
  <c r="O4236" i="6"/>
  <c r="O4089" i="6"/>
  <c r="O3762" i="6"/>
  <c r="O3742" i="6"/>
  <c r="O3737" i="6"/>
  <c r="O3544" i="6"/>
  <c r="O3501" i="6"/>
  <c r="O3474" i="6"/>
  <c r="O3457" i="6"/>
  <c r="O3441" i="6"/>
  <c r="O3374" i="6"/>
  <c r="O3368" i="6"/>
  <c r="O3365" i="6"/>
  <c r="P3333" i="6"/>
  <c r="U3333" i="6" s="1"/>
  <c r="V3333" i="6" s="1"/>
  <c r="P3258" i="6"/>
  <c r="U3258" i="6" s="1"/>
  <c r="V3258" i="6" s="1"/>
  <c r="P2461" i="6"/>
  <c r="U2461" i="6" s="1"/>
  <c r="V2461" i="6" s="1"/>
  <c r="P2454" i="6"/>
  <c r="U2454" i="6" s="1"/>
  <c r="V2454" i="6" s="1"/>
  <c r="P2451" i="6"/>
  <c r="U2451" i="6" s="1"/>
  <c r="V2451" i="6" s="1"/>
  <c r="P2411" i="6"/>
  <c r="U2411" i="6" s="1"/>
  <c r="V2411" i="6" s="1"/>
  <c r="P2324" i="6"/>
  <c r="U2324" i="6" s="1"/>
  <c r="V2324" i="6" s="1"/>
  <c r="P2301" i="6"/>
  <c r="U2301" i="6" s="1"/>
  <c r="V2301" i="6" s="1"/>
  <c r="P2277" i="6"/>
  <c r="U2277" i="6" s="1"/>
  <c r="V2277" i="6" s="1"/>
  <c r="P2073" i="6"/>
  <c r="U2073" i="6" s="1"/>
  <c r="V2073" i="6" s="1"/>
  <c r="P2017" i="6"/>
  <c r="U2017" i="6" s="1"/>
  <c r="V2017" i="6" s="1"/>
  <c r="P1988" i="6"/>
  <c r="U1988" i="6" s="1"/>
  <c r="V1988" i="6" s="1"/>
  <c r="P1896" i="6"/>
  <c r="P1886" i="6"/>
  <c r="U1886" i="6" s="1"/>
  <c r="V1886" i="6" s="1"/>
  <c r="N1770" i="6"/>
  <c r="P1196" i="6"/>
  <c r="U1196" i="6" s="1"/>
  <c r="V1196" i="6" s="1"/>
  <c r="P1093" i="6"/>
  <c r="U1093" i="6" s="1"/>
  <c r="V1093" i="6" s="1"/>
  <c r="P1090" i="6"/>
  <c r="U1090" i="6" s="1"/>
  <c r="V1090" i="6" s="1"/>
  <c r="P488" i="6"/>
  <c r="U488" i="6" s="1"/>
  <c r="P464" i="6"/>
  <c r="N5797" i="6"/>
  <c r="P5751" i="6"/>
  <c r="U5751" i="6" s="1"/>
  <c r="V5751" i="6" s="1"/>
  <c r="O4522" i="6"/>
  <c r="O4263" i="6"/>
  <c r="P4263" i="6" s="1"/>
  <c r="U4263" i="6" s="1"/>
  <c r="V4263" i="6" s="1"/>
  <c r="P3950" i="6"/>
  <c r="U3950" i="6" s="1"/>
  <c r="O3654" i="6"/>
  <c r="O3377" i="6"/>
  <c r="P3377" i="6" s="1"/>
  <c r="U3377" i="6" s="1"/>
  <c r="V3377" i="6" s="1"/>
  <c r="O3361" i="6"/>
  <c r="P3361" i="6" s="1"/>
  <c r="U3361" i="6" s="1"/>
  <c r="V3361" i="6" s="1"/>
  <c r="O3297" i="6"/>
  <c r="O3293" i="6"/>
  <c r="O2634" i="6"/>
  <c r="O2613" i="6"/>
  <c r="P2613" i="6" s="1"/>
  <c r="U2613" i="6" s="1"/>
  <c r="V2613" i="6" s="1"/>
  <c r="O2605" i="6"/>
  <c r="P2033" i="6"/>
  <c r="U2033" i="6" s="1"/>
  <c r="V2033" i="6" s="1"/>
  <c r="P2011" i="6"/>
  <c r="U2011" i="6" s="1"/>
  <c r="V2011" i="6" s="1"/>
  <c r="N1768" i="6"/>
  <c r="P1685" i="6"/>
  <c r="U1685" i="6" s="1"/>
  <c r="V1685" i="6" s="1"/>
  <c r="U5878" i="6"/>
  <c r="O822" i="14" s="1"/>
  <c r="M822" i="14"/>
  <c r="R822" i="14" s="1"/>
  <c r="U5880" i="6"/>
  <c r="O824" i="14" s="1"/>
  <c r="M824" i="14"/>
  <c r="R824" i="14" s="1"/>
  <c r="P130" i="14"/>
  <c r="P434" i="14"/>
  <c r="P300" i="14"/>
  <c r="P466" i="14"/>
  <c r="P583" i="14"/>
  <c r="P436" i="14"/>
  <c r="P183" i="14"/>
  <c r="P695" i="14"/>
  <c r="P442" i="14"/>
  <c r="P288" i="14"/>
  <c r="P556" i="14"/>
  <c r="P77" i="14"/>
  <c r="P14" i="14"/>
  <c r="P323" i="14"/>
  <c r="P332" i="14"/>
  <c r="P696" i="14"/>
  <c r="P579" i="14"/>
  <c r="P242" i="14"/>
  <c r="P5720" i="6"/>
  <c r="U5720" i="6" s="1"/>
  <c r="V5720" i="6" s="1"/>
  <c r="N5877" i="6"/>
  <c r="P5877" i="6" s="1"/>
  <c r="P619" i="14"/>
  <c r="P533" i="14"/>
  <c r="P608" i="14"/>
  <c r="P100" i="14"/>
  <c r="N5879" i="6"/>
  <c r="P5879" i="6" s="1"/>
  <c r="P112" i="14"/>
  <c r="P368" i="14"/>
  <c r="P8" i="14"/>
  <c r="P338" i="14"/>
  <c r="P60" i="14"/>
  <c r="P58" i="14"/>
  <c r="P173" i="14"/>
  <c r="P310" i="14"/>
  <c r="P230" i="14"/>
  <c r="P232" i="14"/>
  <c r="P536" i="14"/>
  <c r="P37" i="14"/>
  <c r="P581" i="14"/>
  <c r="P13" i="14"/>
  <c r="P107" i="14"/>
  <c r="P12" i="14"/>
  <c r="P66" i="14"/>
  <c r="P515" i="14"/>
  <c r="P308" i="14"/>
  <c r="P446" i="14"/>
  <c r="P537" i="14"/>
  <c r="P19" i="14"/>
  <c r="P256" i="14"/>
  <c r="P508" i="14"/>
  <c r="P509" i="14"/>
  <c r="P432" i="14"/>
  <c r="N5881" i="6"/>
  <c r="P5881" i="6" s="1"/>
  <c r="P535" i="14"/>
  <c r="R469" i="14"/>
  <c r="P469" i="14"/>
  <c r="P71" i="14"/>
  <c r="P40" i="14"/>
  <c r="P24" i="14"/>
  <c r="P498" i="14"/>
  <c r="P462" i="14"/>
  <c r="P333" i="14"/>
  <c r="R60" i="14"/>
  <c r="P59" i="14"/>
  <c r="P799" i="14"/>
  <c r="P349" i="14"/>
  <c r="P265" i="14"/>
  <c r="P798" i="14"/>
  <c r="P93" i="14"/>
  <c r="P749" i="14"/>
  <c r="P345" i="14"/>
  <c r="P618" i="14"/>
  <c r="P339" i="14"/>
  <c r="U5792" i="6"/>
  <c r="M807" i="14"/>
  <c r="R807" i="14" s="1"/>
  <c r="R555" i="14"/>
  <c r="P555" i="14"/>
  <c r="P6" i="14"/>
  <c r="R594" i="14"/>
  <c r="P594" i="14"/>
  <c r="P82" i="14"/>
  <c r="P113" i="14"/>
  <c r="P25" i="14"/>
  <c r="P7" i="14"/>
  <c r="P32" i="14"/>
  <c r="P449" i="14"/>
  <c r="P532" i="14"/>
  <c r="P779" i="14"/>
  <c r="P768" i="14"/>
  <c r="P5569" i="6"/>
  <c r="U5569" i="6" s="1"/>
  <c r="V5569" i="6" s="1"/>
  <c r="P5479" i="6"/>
  <c r="U5479" i="6" s="1"/>
  <c r="V5479" i="6" s="1"/>
  <c r="P5455" i="6"/>
  <c r="U5455" i="6" s="1"/>
  <c r="V5455" i="6" s="1"/>
  <c r="P5451" i="6"/>
  <c r="U5451" i="6" s="1"/>
  <c r="V5451" i="6" s="1"/>
  <c r="P200" i="14"/>
  <c r="P582" i="14"/>
  <c r="P145" i="14"/>
  <c r="P764" i="14"/>
  <c r="P110" i="14"/>
  <c r="P796" i="14"/>
  <c r="P213" i="14"/>
  <c r="P340" i="14"/>
  <c r="P486" i="14"/>
  <c r="P530" i="14"/>
  <c r="P57" i="14"/>
  <c r="P575" i="14"/>
  <c r="O815" i="14"/>
  <c r="P257" i="14"/>
  <c r="P609" i="14"/>
  <c r="P5771" i="6"/>
  <c r="U5771" i="6" s="1"/>
  <c r="V5771" i="6" s="1"/>
  <c r="P5719" i="6"/>
  <c r="U5719" i="6" s="1"/>
  <c r="P5711" i="6"/>
  <c r="U5711" i="6" s="1"/>
  <c r="V5711" i="6" s="1"/>
  <c r="P5707" i="6"/>
  <c r="U5707" i="6" s="1"/>
  <c r="V5707" i="6" s="1"/>
  <c r="P5647" i="6"/>
  <c r="U5647" i="6" s="1"/>
  <c r="P5553" i="6"/>
  <c r="U5553" i="6" s="1"/>
  <c r="V5553" i="6" s="1"/>
  <c r="P5546" i="6"/>
  <c r="U5546" i="6" s="1"/>
  <c r="P5529" i="6"/>
  <c r="U5529" i="6" s="1"/>
  <c r="V5529" i="6" s="1"/>
  <c r="P5465" i="6"/>
  <c r="U5465" i="6" s="1"/>
  <c r="V5465" i="6" s="1"/>
  <c r="P5458" i="6"/>
  <c r="U5458" i="6" s="1"/>
  <c r="V5458" i="6" s="1"/>
  <c r="P5076" i="6"/>
  <c r="U5076" i="6" s="1"/>
  <c r="P5034" i="6"/>
  <c r="U5034" i="6" s="1"/>
  <c r="V5034" i="6" s="1"/>
  <c r="P4911" i="6"/>
  <c r="U4911" i="6" s="1"/>
  <c r="V4911" i="6" s="1"/>
  <c r="P20" i="14"/>
  <c r="P534" i="14"/>
  <c r="P468" i="14"/>
  <c r="P448" i="14"/>
  <c r="P732" i="14"/>
  <c r="P385" i="14"/>
  <c r="P435" i="14"/>
  <c r="P269" i="14"/>
  <c r="P578" i="14"/>
  <c r="P306" i="14"/>
  <c r="P64" i="14"/>
  <c r="P221" i="14"/>
  <c r="P336" i="14"/>
  <c r="P741" i="14"/>
  <c r="P782" i="14"/>
  <c r="P297" i="14"/>
  <c r="M797" i="14"/>
  <c r="R797" i="14" s="1"/>
  <c r="P5721" i="6"/>
  <c r="U5721" i="6" s="1"/>
  <c r="P5671" i="6"/>
  <c r="U5671" i="6" s="1"/>
  <c r="P5575" i="6"/>
  <c r="U5575" i="6" s="1"/>
  <c r="V5575" i="6" s="1"/>
  <c r="P5509" i="6"/>
  <c r="U5509" i="6" s="1"/>
  <c r="V5509" i="6" s="1"/>
  <c r="P5142" i="6"/>
  <c r="U5142" i="6" s="1"/>
  <c r="V5142" i="6" s="1"/>
  <c r="P5124" i="6"/>
  <c r="U5124" i="6" s="1"/>
  <c r="V5124" i="6" s="1"/>
  <c r="P5121" i="6"/>
  <c r="U5121" i="6" s="1"/>
  <c r="P5103" i="6"/>
  <c r="U5103" i="6" s="1"/>
  <c r="V5103" i="6" s="1"/>
  <c r="P5009" i="6"/>
  <c r="U5009" i="6" s="1"/>
  <c r="V5009" i="6" s="1"/>
  <c r="P4885" i="6"/>
  <c r="U4885" i="6" s="1"/>
  <c r="V4885" i="6" s="1"/>
  <c r="P5812" i="6"/>
  <c r="U5812" i="6" s="1"/>
  <c r="P5758" i="6"/>
  <c r="U5758" i="6" s="1"/>
  <c r="V5758" i="6" s="1"/>
  <c r="P5678" i="6"/>
  <c r="U5678" i="6" s="1"/>
  <c r="P5646" i="6"/>
  <c r="U5646" i="6" s="1"/>
  <c r="V5646" i="6" s="1"/>
  <c r="P5636" i="6"/>
  <c r="U5636" i="6" s="1"/>
  <c r="V5636" i="6" s="1"/>
  <c r="P5610" i="6"/>
  <c r="U5610" i="6" s="1"/>
  <c r="V5610" i="6" s="1"/>
  <c r="P5534" i="6"/>
  <c r="U5534" i="6" s="1"/>
  <c r="V5534" i="6" s="1"/>
  <c r="P5531" i="6"/>
  <c r="U5531" i="6" s="1"/>
  <c r="V5531" i="6" s="1"/>
  <c r="P5444" i="6"/>
  <c r="U5444" i="6" s="1"/>
  <c r="V5444" i="6" s="1"/>
  <c r="P5345" i="6"/>
  <c r="U5345" i="6" s="1"/>
  <c r="V5345" i="6" s="1"/>
  <c r="P5270" i="6"/>
  <c r="U5270" i="6" s="1"/>
  <c r="V5270" i="6" s="1"/>
  <c r="P5252" i="6"/>
  <c r="P5225" i="6"/>
  <c r="U5225" i="6" s="1"/>
  <c r="V5225" i="6" s="1"/>
  <c r="P5205" i="6"/>
  <c r="U5205" i="6" s="1"/>
  <c r="V5205" i="6" s="1"/>
  <c r="P5187" i="6"/>
  <c r="U5187" i="6" s="1"/>
  <c r="V5187" i="6" s="1"/>
  <c r="P5184" i="6"/>
  <c r="U5184" i="6" s="1"/>
  <c r="V5184" i="6" s="1"/>
  <c r="P4910" i="6"/>
  <c r="U4910" i="6" s="1"/>
  <c r="V4910" i="6" s="1"/>
  <c r="P4907" i="6"/>
  <c r="U4907" i="6" s="1"/>
  <c r="V4907" i="6" s="1"/>
  <c r="P4669" i="6"/>
  <c r="U4669" i="6" s="1"/>
  <c r="V4669" i="6" s="1"/>
  <c r="P4576" i="6"/>
  <c r="U4576" i="6" s="1"/>
  <c r="V4576" i="6" s="1"/>
  <c r="P5769" i="6"/>
  <c r="U5769" i="6" s="1"/>
  <c r="V5769" i="6" s="1"/>
  <c r="P5692" i="6"/>
  <c r="U5692" i="6" s="1"/>
  <c r="P5673" i="6"/>
  <c r="U5673" i="6" s="1"/>
  <c r="P5670" i="6"/>
  <c r="U5670" i="6" s="1"/>
  <c r="V5670" i="6" s="1"/>
  <c r="P5663" i="6"/>
  <c r="U5663" i="6" s="1"/>
  <c r="V5663" i="6" s="1"/>
  <c r="P5642" i="6"/>
  <c r="U5642" i="6" s="1"/>
  <c r="V5642" i="6" s="1"/>
  <c r="P5639" i="6"/>
  <c r="U5639" i="6" s="1"/>
  <c r="P5619" i="6"/>
  <c r="P5574" i="6"/>
  <c r="U5574" i="6" s="1"/>
  <c r="V5574" i="6" s="1"/>
  <c r="P5558" i="6"/>
  <c r="U5558" i="6" s="1"/>
  <c r="V5558" i="6" s="1"/>
  <c r="P5551" i="6"/>
  <c r="U5551" i="6" s="1"/>
  <c r="V5551" i="6" s="1"/>
  <c r="P5526" i="6"/>
  <c r="U5526" i="6" s="1"/>
  <c r="P5418" i="6"/>
  <c r="U5418" i="6" s="1"/>
  <c r="V5418" i="6" s="1"/>
  <c r="P5393" i="6"/>
  <c r="U5393" i="6" s="1"/>
  <c r="P5382" i="6"/>
  <c r="U5382" i="6" s="1"/>
  <c r="V5382" i="6" s="1"/>
  <c r="P5259" i="6"/>
  <c r="U5259" i="6" s="1"/>
  <c r="V5259" i="6" s="1"/>
  <c r="P5193" i="6"/>
  <c r="U5193" i="6" s="1"/>
  <c r="V5193" i="6" s="1"/>
  <c r="P5190" i="6"/>
  <c r="U5190" i="6" s="1"/>
  <c r="V5190" i="6" s="1"/>
  <c r="P5181" i="6"/>
  <c r="U5181" i="6" s="1"/>
  <c r="V5181" i="6" s="1"/>
  <c r="P4966" i="6"/>
  <c r="P4900" i="6"/>
  <c r="U4900" i="6" s="1"/>
  <c r="V4900" i="6" s="1"/>
  <c r="P4808" i="6"/>
  <c r="U4808" i="6" s="1"/>
  <c r="V4808" i="6" s="1"/>
  <c r="P4741" i="6"/>
  <c r="U4741" i="6" s="1"/>
  <c r="V4741" i="6" s="1"/>
  <c r="P4738" i="6"/>
  <c r="U4738" i="6" s="1"/>
  <c r="V4738" i="6" s="1"/>
  <c r="P4664" i="6"/>
  <c r="U4664" i="6" s="1"/>
  <c r="V4664" i="6" s="1"/>
  <c r="O4414" i="6"/>
  <c r="P4414" i="6" s="1"/>
  <c r="U4414" i="6" s="1"/>
  <c r="V4414" i="6" s="1"/>
  <c r="P4359" i="6"/>
  <c r="U4359" i="6" s="1"/>
  <c r="V4359" i="6" s="1"/>
  <c r="P4200" i="6"/>
  <c r="U4200" i="6" s="1"/>
  <c r="V4200" i="6" s="1"/>
  <c r="P3381" i="6"/>
  <c r="U3381" i="6" s="1"/>
  <c r="V3381" i="6" s="1"/>
  <c r="P3243" i="6"/>
  <c r="U3243" i="6" s="1"/>
  <c r="V3243" i="6" s="1"/>
  <c r="P2019" i="6"/>
  <c r="U2019" i="6" s="1"/>
  <c r="V2019" i="6" s="1"/>
  <c r="P2005" i="6"/>
  <c r="U2005" i="6" s="1"/>
  <c r="V2005" i="6" s="1"/>
  <c r="P1912" i="6"/>
  <c r="U1912" i="6" s="1"/>
  <c r="V1912" i="6" s="1"/>
  <c r="P2671" i="6"/>
  <c r="U2671" i="6" s="1"/>
  <c r="V2671" i="6" s="1"/>
  <c r="P2559" i="6"/>
  <c r="U2559" i="6" s="1"/>
  <c r="V2559" i="6" s="1"/>
  <c r="P2469" i="6"/>
  <c r="U2469" i="6" s="1"/>
  <c r="V2469" i="6" s="1"/>
  <c r="P2407" i="6"/>
  <c r="U2407" i="6" s="1"/>
  <c r="V2407" i="6" s="1"/>
  <c r="P2343" i="6"/>
  <c r="U2343" i="6" s="1"/>
  <c r="V2343" i="6" s="1"/>
  <c r="P2273" i="6"/>
  <c r="U2273" i="6" s="1"/>
  <c r="V2273" i="6" s="1"/>
  <c r="P2270" i="6"/>
  <c r="U2270" i="6" s="1"/>
  <c r="V2270" i="6" s="1"/>
  <c r="P2266" i="6"/>
  <c r="U2266" i="6" s="1"/>
  <c r="V2266" i="6" s="1"/>
  <c r="P2102" i="6"/>
  <c r="U2102" i="6" s="1"/>
  <c r="V2102" i="6" s="1"/>
  <c r="P2093" i="6"/>
  <c r="U2093" i="6" s="1"/>
  <c r="V2093" i="6" s="1"/>
  <c r="P2058" i="6"/>
  <c r="U2058" i="6" s="1"/>
  <c r="V2058" i="6" s="1"/>
  <c r="O1933" i="6"/>
  <c r="O1941" i="6"/>
  <c r="P1941" i="6" s="1"/>
  <c r="U1941" i="6" s="1"/>
  <c r="V1941" i="6" s="1"/>
  <c r="O1944" i="6"/>
  <c r="O1934" i="6"/>
  <c r="O1938" i="6"/>
  <c r="O4453" i="6"/>
  <c r="O4426" i="6"/>
  <c r="O3992" i="6"/>
  <c r="O3546" i="6"/>
  <c r="O3543" i="6"/>
  <c r="O3539" i="6"/>
  <c r="O3495" i="6"/>
  <c r="O3484" i="6"/>
  <c r="P3246" i="6"/>
  <c r="U3246" i="6" s="1"/>
  <c r="V3246" i="6" s="1"/>
  <c r="P3207" i="6"/>
  <c r="U3207" i="6" s="1"/>
  <c r="V3207" i="6" s="1"/>
  <c r="P3204" i="6"/>
  <c r="U3204" i="6" s="1"/>
  <c r="V3204" i="6" s="1"/>
  <c r="P3201" i="6"/>
  <c r="U3201" i="6" s="1"/>
  <c r="V3201" i="6" s="1"/>
  <c r="P3085" i="6"/>
  <c r="U3085" i="6" s="1"/>
  <c r="V3085" i="6" s="1"/>
  <c r="P2898" i="6"/>
  <c r="U2898" i="6" s="1"/>
  <c r="V2898" i="6" s="1"/>
  <c r="O2705" i="6"/>
  <c r="P2680" i="6"/>
  <c r="U2680" i="6" s="1"/>
  <c r="P2487" i="6"/>
  <c r="U2487" i="6" s="1"/>
  <c r="V2487" i="6" s="1"/>
  <c r="P2417" i="6"/>
  <c r="U2417" i="6" s="1"/>
  <c r="V2417" i="6" s="1"/>
  <c r="P2414" i="6"/>
  <c r="U2414" i="6" s="1"/>
  <c r="V2414" i="6" s="1"/>
  <c r="P2410" i="6"/>
  <c r="U2410" i="6" s="1"/>
  <c r="V2410" i="6" s="1"/>
  <c r="P2338" i="6"/>
  <c r="U2338" i="6" s="1"/>
  <c r="V2338" i="6" s="1"/>
  <c r="P2248" i="6"/>
  <c r="P2243" i="6"/>
  <c r="P2199" i="6"/>
  <c r="U2199" i="6" s="1"/>
  <c r="V2199" i="6" s="1"/>
  <c r="P2196" i="6"/>
  <c r="U2196" i="6" s="1"/>
  <c r="V2196" i="6" s="1"/>
  <c r="P4641" i="6"/>
  <c r="U4641" i="6" s="1"/>
  <c r="V4641" i="6" s="1"/>
  <c r="P4632" i="6"/>
  <c r="U4632" i="6" s="1"/>
  <c r="V4632" i="6" s="1"/>
  <c r="O4474" i="6"/>
  <c r="O4421" i="6"/>
  <c r="O4407" i="6"/>
  <c r="O4402" i="6"/>
  <c r="P4365" i="6"/>
  <c r="U4365" i="6" s="1"/>
  <c r="V4365" i="6" s="1"/>
  <c r="P4358" i="6"/>
  <c r="U4358" i="6" s="1"/>
  <c r="V4358" i="6" s="1"/>
  <c r="O4353" i="6"/>
  <c r="O4348" i="6"/>
  <c r="P4304" i="6"/>
  <c r="U4304" i="6" s="1"/>
  <c r="V4304" i="6" s="1"/>
  <c r="P4288" i="6"/>
  <c r="U4288" i="6" s="1"/>
  <c r="V4288" i="6" s="1"/>
  <c r="P4270" i="6"/>
  <c r="U4270" i="6" s="1"/>
  <c r="V4270" i="6" s="1"/>
  <c r="P4266" i="6"/>
  <c r="U4266" i="6" s="1"/>
  <c r="O4247" i="6"/>
  <c r="O4184" i="6"/>
  <c r="P4184" i="6" s="1"/>
  <c r="U4184" i="6" s="1"/>
  <c r="V4184" i="6" s="1"/>
  <c r="P4151" i="6"/>
  <c r="U4151" i="6" s="1"/>
  <c r="V4151" i="6" s="1"/>
  <c r="O4009" i="6"/>
  <c r="P4009" i="6" s="1"/>
  <c r="U4009" i="6" s="1"/>
  <c r="V4009" i="6" s="1"/>
  <c r="O3710" i="6"/>
  <c r="O3667" i="6"/>
  <c r="P3663" i="6"/>
  <c r="U3663" i="6" s="1"/>
  <c r="V3663" i="6" s="1"/>
  <c r="O3646" i="6"/>
  <c r="O3535" i="6"/>
  <c r="O3476" i="6"/>
  <c r="P3449" i="6"/>
  <c r="U3449" i="6" s="1"/>
  <c r="V3449" i="6" s="1"/>
  <c r="P3446" i="6"/>
  <c r="U3446" i="6" s="1"/>
  <c r="V3446" i="6" s="1"/>
  <c r="O3434" i="6"/>
  <c r="O3429" i="6"/>
  <c r="P3397" i="6"/>
  <c r="U3397" i="6" s="1"/>
  <c r="V3397" i="6" s="1"/>
  <c r="P3393" i="6"/>
  <c r="U3393" i="6" s="1"/>
  <c r="V3393" i="6" s="1"/>
  <c r="O3375" i="6"/>
  <c r="P3375" i="6" s="1"/>
  <c r="U3375" i="6" s="1"/>
  <c r="V3375" i="6" s="1"/>
  <c r="O3372" i="6"/>
  <c r="P3367" i="6"/>
  <c r="U3367" i="6" s="1"/>
  <c r="V3367" i="6" s="1"/>
  <c r="P3364" i="6"/>
  <c r="U3364" i="6" s="1"/>
  <c r="V3364" i="6" s="1"/>
  <c r="O3332" i="6"/>
  <c r="O3301" i="6"/>
  <c r="O3294" i="6"/>
  <c r="P3294" i="6" s="1"/>
  <c r="U3294" i="6" s="1"/>
  <c r="O3280" i="6"/>
  <c r="P3273" i="6"/>
  <c r="U3273" i="6" s="1"/>
  <c r="P3270" i="6"/>
  <c r="U3270" i="6" s="1"/>
  <c r="V3270" i="6" s="1"/>
  <c r="P3249" i="6"/>
  <c r="U3249" i="6" s="1"/>
  <c r="V3249" i="6" s="1"/>
  <c r="P3232" i="6"/>
  <c r="U3232" i="6" s="1"/>
  <c r="V3232" i="6" s="1"/>
  <c r="P3228" i="6"/>
  <c r="U3228" i="6" s="1"/>
  <c r="V3228" i="6" s="1"/>
  <c r="P3141" i="6"/>
  <c r="U3141" i="6" s="1"/>
  <c r="V3141" i="6" s="1"/>
  <c r="P2926" i="6"/>
  <c r="U2926" i="6" s="1"/>
  <c r="V2926" i="6" s="1"/>
  <c r="P2865" i="6"/>
  <c r="U2865" i="6" s="1"/>
  <c r="V2865" i="6" s="1"/>
  <c r="O2630" i="6"/>
  <c r="O2611" i="6"/>
  <c r="O2604" i="6"/>
  <c r="P2538" i="6"/>
  <c r="U2538" i="6" s="1"/>
  <c r="V2538" i="6" s="1"/>
  <c r="O2519" i="6"/>
  <c r="P2479" i="6"/>
  <c r="U2479" i="6" s="1"/>
  <c r="V2479" i="6" s="1"/>
  <c r="P2475" i="6"/>
  <c r="U2475" i="6" s="1"/>
  <c r="V2475" i="6" s="1"/>
  <c r="P2458" i="6"/>
  <c r="U2458" i="6" s="1"/>
  <c r="V2458" i="6" s="1"/>
  <c r="P2423" i="6"/>
  <c r="U2423" i="6" s="1"/>
  <c r="V2423" i="6" s="1"/>
  <c r="P2377" i="6"/>
  <c r="U2377" i="6" s="1"/>
  <c r="V2377" i="6" s="1"/>
  <c r="P2374" i="6"/>
  <c r="U2374" i="6" s="1"/>
  <c r="V2374" i="6" s="1"/>
  <c r="P2358" i="6"/>
  <c r="U2358" i="6" s="1"/>
  <c r="V2358" i="6" s="1"/>
  <c r="P2312" i="6"/>
  <c r="U2312" i="6" s="1"/>
  <c r="V2312" i="6" s="1"/>
  <c r="P2278" i="6"/>
  <c r="U2278" i="6" s="1"/>
  <c r="V2278" i="6" s="1"/>
  <c r="P2275" i="6"/>
  <c r="U2275" i="6" s="1"/>
  <c r="V2275" i="6" s="1"/>
  <c r="P2191" i="6"/>
  <c r="U2191" i="6" s="1"/>
  <c r="V2191" i="6" s="1"/>
  <c r="O1943" i="6"/>
  <c r="O1939" i="6"/>
  <c r="O1935" i="6"/>
  <c r="P1935" i="6" s="1"/>
  <c r="U1935" i="6" s="1"/>
  <c r="V1935" i="6" s="1"/>
  <c r="O4510" i="6"/>
  <c r="O4425" i="6"/>
  <c r="O4411" i="6"/>
  <c r="O4272" i="6"/>
  <c r="P4272" i="6" s="1"/>
  <c r="U4272" i="6" s="1"/>
  <c r="V4272" i="6" s="1"/>
  <c r="O4265" i="6"/>
  <c r="P4258" i="6"/>
  <c r="U4258" i="6" s="1"/>
  <c r="V4258" i="6" s="1"/>
  <c r="O4230" i="6"/>
  <c r="O4225" i="6"/>
  <c r="P4183" i="6"/>
  <c r="U4183" i="6" s="1"/>
  <c r="V4183" i="6" s="1"/>
  <c r="O4008" i="6"/>
  <c r="O4000" i="6"/>
  <c r="P4000" i="6" s="1"/>
  <c r="U4000" i="6" s="1"/>
  <c r="O3991" i="6"/>
  <c r="O3925" i="6"/>
  <c r="P3925" i="6" s="1"/>
  <c r="U3925" i="6" s="1"/>
  <c r="V3925" i="6" s="1"/>
  <c r="O3812" i="6"/>
  <c r="P3812" i="6" s="1"/>
  <c r="U3812" i="6" s="1"/>
  <c r="V3812" i="6" s="1"/>
  <c r="O3714" i="6"/>
  <c r="P3640" i="6"/>
  <c r="U3640" i="6" s="1"/>
  <c r="O3548" i="6"/>
  <c r="O3545" i="6"/>
  <c r="O3538" i="6"/>
  <c r="O3498" i="6"/>
  <c r="O3488" i="6"/>
  <c r="O3479" i="6"/>
  <c r="O3438" i="6"/>
  <c r="P3438" i="6" s="1"/>
  <c r="U3438" i="6" s="1"/>
  <c r="P2946" i="6"/>
  <c r="U2946" i="6" s="1"/>
  <c r="V2946" i="6" s="1"/>
  <c r="P2904" i="6"/>
  <c r="U2904" i="6" s="1"/>
  <c r="V2904" i="6" s="1"/>
  <c r="O2620" i="6"/>
  <c r="P2620" i="6" s="1"/>
  <c r="U2620" i="6" s="1"/>
  <c r="V2620" i="6" s="1"/>
  <c r="P2008" i="6"/>
  <c r="U2008" i="6" s="1"/>
  <c r="O4428" i="6"/>
  <c r="O4275" i="6"/>
  <c r="P4275" i="6" s="1"/>
  <c r="U4275" i="6" s="1"/>
  <c r="V4275" i="6" s="1"/>
  <c r="P4187" i="6"/>
  <c r="U4187" i="6" s="1"/>
  <c r="O3995" i="6"/>
  <c r="P3995" i="6" s="1"/>
  <c r="U3995" i="6" s="1"/>
  <c r="V3995" i="6" s="1"/>
  <c r="O3769" i="6"/>
  <c r="P3205" i="6"/>
  <c r="U3205" i="6" s="1"/>
  <c r="V3205" i="6" s="1"/>
  <c r="P3202" i="6"/>
  <c r="U3202" i="6" s="1"/>
  <c r="V3202" i="6" s="1"/>
  <c r="P3199" i="6"/>
  <c r="U3199" i="6" s="1"/>
  <c r="V3199" i="6" s="1"/>
  <c r="P2664" i="6"/>
  <c r="U2664" i="6" s="1"/>
  <c r="V2664" i="6" s="1"/>
  <c r="P2610" i="6"/>
  <c r="U2610" i="6" s="1"/>
  <c r="V2610" i="6" s="1"/>
  <c r="P2495" i="6"/>
  <c r="U2495" i="6" s="1"/>
  <c r="V2495" i="6" s="1"/>
  <c r="P2492" i="6"/>
  <c r="U2492" i="6" s="1"/>
  <c r="V2492" i="6" s="1"/>
  <c r="P2481" i="6"/>
  <c r="U2481" i="6" s="1"/>
  <c r="V2481" i="6" s="1"/>
  <c r="P2422" i="6"/>
  <c r="U2422" i="6" s="1"/>
  <c r="V2422" i="6" s="1"/>
  <c r="P2418" i="6"/>
  <c r="U2418" i="6" s="1"/>
  <c r="V2418" i="6" s="1"/>
  <c r="P2384" i="6"/>
  <c r="U2384" i="6" s="1"/>
  <c r="V2384" i="6" s="1"/>
  <c r="P2264" i="6"/>
  <c r="U2264" i="6" s="1"/>
  <c r="V2264" i="6" s="1"/>
  <c r="P2260" i="6"/>
  <c r="U2260" i="6" s="1"/>
  <c r="P2203" i="6"/>
  <c r="U2203" i="6" s="1"/>
  <c r="V2203" i="6" s="1"/>
  <c r="P2197" i="6"/>
  <c r="U2197" i="6" s="1"/>
  <c r="V2197" i="6" s="1"/>
  <c r="P2173" i="6"/>
  <c r="U2173" i="6" s="1"/>
  <c r="V2173" i="6" s="1"/>
  <c r="O1946" i="6"/>
  <c r="O1942" i="6"/>
  <c r="P1942" i="6" s="1"/>
  <c r="U1942" i="6" s="1"/>
  <c r="V1942" i="6" s="1"/>
  <c r="N1438" i="6"/>
  <c r="N1433" i="6"/>
  <c r="N1440" i="6"/>
  <c r="N1432" i="6"/>
  <c r="P1432" i="6" s="1"/>
  <c r="U1432" i="6" s="1"/>
  <c r="V1432" i="6" s="1"/>
  <c r="P2128" i="6"/>
  <c r="U2128" i="6" s="1"/>
  <c r="V2128" i="6" s="1"/>
  <c r="P2124" i="6"/>
  <c r="U2124" i="6" s="1"/>
  <c r="V2124" i="6" s="1"/>
  <c r="P2116" i="6"/>
  <c r="U2116" i="6" s="1"/>
  <c r="V2116" i="6" s="1"/>
  <c r="P2113" i="6"/>
  <c r="U2113" i="6" s="1"/>
  <c r="V2113" i="6" s="1"/>
  <c r="P2110" i="6"/>
  <c r="U2110" i="6" s="1"/>
  <c r="V2110" i="6" s="1"/>
  <c r="P2107" i="6"/>
  <c r="U2107" i="6" s="1"/>
  <c r="V2107" i="6" s="1"/>
  <c r="P2100" i="6"/>
  <c r="U2100" i="6" s="1"/>
  <c r="V2100" i="6" s="1"/>
  <c r="P2034" i="6"/>
  <c r="P1951" i="6"/>
  <c r="U1951" i="6" s="1"/>
  <c r="V1951" i="6" s="1"/>
  <c r="P1926" i="6"/>
  <c r="U1926" i="6" s="1"/>
  <c r="V1926" i="6" s="1"/>
  <c r="P1907" i="6"/>
  <c r="U1907" i="6" s="1"/>
  <c r="V1907" i="6" s="1"/>
  <c r="P1888" i="6"/>
  <c r="N1791" i="6"/>
  <c r="P1725" i="6"/>
  <c r="U1725" i="6" s="1"/>
  <c r="V1725" i="6" s="1"/>
  <c r="N1368" i="6"/>
  <c r="N1246" i="6"/>
  <c r="P1033" i="6"/>
  <c r="U1033" i="6" s="1"/>
  <c r="V1033" i="6" s="1"/>
  <c r="P982" i="6"/>
  <c r="P783" i="6"/>
  <c r="U783" i="6" s="1"/>
  <c r="V783" i="6" s="1"/>
  <c r="P777" i="6"/>
  <c r="U777" i="6" s="1"/>
  <c r="V777" i="6" s="1"/>
  <c r="P373" i="6"/>
  <c r="U373" i="6" s="1"/>
  <c r="V373" i="6" s="1"/>
  <c r="P1909" i="6"/>
  <c r="U1909" i="6" s="1"/>
  <c r="V1909" i="6" s="1"/>
  <c r="P1824" i="6"/>
  <c r="U1824" i="6" s="1"/>
  <c r="V1824" i="6" s="1"/>
  <c r="P1463" i="6"/>
  <c r="U1463" i="6" s="1"/>
  <c r="V1463" i="6" s="1"/>
  <c r="P1335" i="6"/>
  <c r="P773" i="6"/>
  <c r="U773" i="6" s="1"/>
  <c r="V773" i="6" s="1"/>
  <c r="P770" i="6"/>
  <c r="U770" i="6" s="1"/>
  <c r="P2136" i="6"/>
  <c r="U2136" i="6" s="1"/>
  <c r="O2060" i="6"/>
  <c r="P2026" i="6"/>
  <c r="U2026" i="6" s="1"/>
  <c r="V2026" i="6" s="1"/>
  <c r="P1823" i="6"/>
  <c r="U1823" i="6" s="1"/>
  <c r="V1823" i="6" s="1"/>
  <c r="N1800" i="6"/>
  <c r="P1783" i="6"/>
  <c r="U1783" i="6" s="1"/>
  <c r="V1783" i="6" s="1"/>
  <c r="P1415" i="6"/>
  <c r="U1415" i="6" s="1"/>
  <c r="V1415" i="6" s="1"/>
  <c r="N1376" i="6"/>
  <c r="P966" i="6"/>
  <c r="U966" i="6" s="1"/>
  <c r="V966" i="6" s="1"/>
  <c r="P806" i="6"/>
  <c r="U806" i="6" s="1"/>
  <c r="V806" i="6" s="1"/>
  <c r="P513" i="6"/>
  <c r="N5799" i="6"/>
  <c r="N5675" i="6"/>
  <c r="N1798" i="6"/>
  <c r="N1375" i="6"/>
  <c r="R568" i="14"/>
  <c r="R531" i="14"/>
  <c r="P531" i="14"/>
  <c r="U5839" i="6"/>
  <c r="O814" i="14" s="1"/>
  <c r="M814" i="14"/>
  <c r="R814" i="14" s="1"/>
  <c r="P517" i="14"/>
  <c r="P262" i="14"/>
  <c r="P73" i="14"/>
  <c r="P138" i="14"/>
  <c r="P322" i="14"/>
  <c r="P295" i="14"/>
  <c r="P94" i="14"/>
  <c r="P115" i="14"/>
  <c r="P557" i="14"/>
  <c r="P245" i="14"/>
  <c r="P574" i="14"/>
  <c r="P328" i="14"/>
  <c r="P806" i="14"/>
  <c r="P119" i="14"/>
  <c r="P220" i="14"/>
  <c r="P231" i="14"/>
  <c r="P405" i="14"/>
  <c r="P523" i="14"/>
  <c r="P285" i="14"/>
  <c r="P490" i="14"/>
  <c r="P552" i="14"/>
  <c r="P133" i="14"/>
  <c r="P87" i="14"/>
  <c r="P484" i="14"/>
  <c r="P558" i="14"/>
  <c r="P742" i="14"/>
  <c r="P361" i="14"/>
  <c r="P321" i="14"/>
  <c r="P729" i="14"/>
  <c r="P355" i="14"/>
  <c r="P499" i="14"/>
  <c r="P79" i="14"/>
  <c r="P212" i="14"/>
  <c r="P377" i="14"/>
  <c r="P243" i="14"/>
  <c r="P398" i="14"/>
  <c r="P805" i="14"/>
  <c r="M815" i="14"/>
  <c r="R815" i="14" s="1"/>
  <c r="Q818" i="14"/>
  <c r="P5763" i="6"/>
  <c r="U5763" i="6" s="1"/>
  <c r="P5704" i="6"/>
  <c r="P5640" i="6"/>
  <c r="P5637" i="6"/>
  <c r="U5637" i="6" s="1"/>
  <c r="P5570" i="6"/>
  <c r="P5567" i="6"/>
  <c r="U5567" i="6" s="1"/>
  <c r="P5487" i="6"/>
  <c r="U5487" i="6" s="1"/>
  <c r="V5487" i="6" s="1"/>
  <c r="P5483" i="6"/>
  <c r="U5483" i="6" s="1"/>
  <c r="V5483" i="6" s="1"/>
  <c r="P5467" i="6"/>
  <c r="U5467" i="6" s="1"/>
  <c r="V5467" i="6" s="1"/>
  <c r="P5456" i="6"/>
  <c r="U5456" i="6" s="1"/>
  <c r="V5456" i="6" s="1"/>
  <c r="P5424" i="6"/>
  <c r="P5307" i="6"/>
  <c r="P5299" i="6"/>
  <c r="P5283" i="6"/>
  <c r="U5283" i="6" s="1"/>
  <c r="V5283" i="6" s="1"/>
  <c r="P5279" i="6"/>
  <c r="U5279" i="6" s="1"/>
  <c r="V5279" i="6" s="1"/>
  <c r="P4934" i="6"/>
  <c r="U4934" i="6" s="1"/>
  <c r="V4934" i="6" s="1"/>
  <c r="P4815" i="6"/>
  <c r="U4815" i="6" s="1"/>
  <c r="V4815" i="6" s="1"/>
  <c r="P4750" i="6"/>
  <c r="U4750" i="6" s="1"/>
  <c r="V4750" i="6" s="1"/>
  <c r="P4729" i="6"/>
  <c r="P4670" i="6"/>
  <c r="O4502" i="6"/>
  <c r="P4484" i="6"/>
  <c r="U4484" i="6" s="1"/>
  <c r="V4484" i="6" s="1"/>
  <c r="P4445" i="6"/>
  <c r="U4445" i="6" s="1"/>
  <c r="V4445" i="6" s="1"/>
  <c r="O4420" i="6"/>
  <c r="O4401" i="6"/>
  <c r="P4401" i="6" s="1"/>
  <c r="U4401" i="6" s="1"/>
  <c r="V4401" i="6" s="1"/>
  <c r="P4398" i="6"/>
  <c r="U4398" i="6" s="1"/>
  <c r="V4398" i="6" s="1"/>
  <c r="O4355" i="6"/>
  <c r="O4352" i="6"/>
  <c r="P4352" i="6" s="1"/>
  <c r="U4352" i="6" s="1"/>
  <c r="V4352" i="6" s="1"/>
  <c r="P5740" i="6"/>
  <c r="U5740" i="6" s="1"/>
  <c r="V5740" i="6" s="1"/>
  <c r="P5699" i="6"/>
  <c r="U5699" i="6" s="1"/>
  <c r="V5699" i="6" s="1"/>
  <c r="P5629" i="6"/>
  <c r="P5440" i="6"/>
  <c r="U5440" i="6" s="1"/>
  <c r="V5440" i="6" s="1"/>
  <c r="P5427" i="6"/>
  <c r="U5427" i="6" s="1"/>
  <c r="V5427" i="6" s="1"/>
  <c r="P5415" i="6"/>
  <c r="P5406" i="6"/>
  <c r="U5406" i="6" s="1"/>
  <c r="P5402" i="6"/>
  <c r="U5402" i="6" s="1"/>
  <c r="V5402" i="6" s="1"/>
  <c r="P5387" i="6"/>
  <c r="U5387" i="6" s="1"/>
  <c r="V5387" i="6" s="1"/>
  <c r="P5381" i="6"/>
  <c r="P5367" i="6"/>
  <c r="P5343" i="6"/>
  <c r="U5343" i="6" s="1"/>
  <c r="V5343" i="6" s="1"/>
  <c r="P5331" i="6"/>
  <c r="P5282" i="6"/>
  <c r="U5282" i="6" s="1"/>
  <c r="V5282" i="6" s="1"/>
  <c r="P5275" i="6"/>
  <c r="U5275" i="6" s="1"/>
  <c r="V5275" i="6" s="1"/>
  <c r="P5267" i="6"/>
  <c r="U5267" i="6" s="1"/>
  <c r="P5263" i="6"/>
  <c r="U5263" i="6" s="1"/>
  <c r="V5263" i="6" s="1"/>
  <c r="P5216" i="6"/>
  <c r="U5216" i="6" s="1"/>
  <c r="V5216" i="6" s="1"/>
  <c r="P5198" i="6"/>
  <c r="U5198" i="6" s="1"/>
  <c r="V5198" i="6" s="1"/>
  <c r="P5096" i="6"/>
  <c r="U5096" i="6" s="1"/>
  <c r="V5096" i="6" s="1"/>
  <c r="P5024" i="6"/>
  <c r="U5024" i="6" s="1"/>
  <c r="V5024" i="6" s="1"/>
  <c r="P5008" i="6"/>
  <c r="U5008" i="6" s="1"/>
  <c r="V5008" i="6" s="1"/>
  <c r="P4998" i="6"/>
  <c r="U4998" i="6" s="1"/>
  <c r="V4998" i="6" s="1"/>
  <c r="P4995" i="6"/>
  <c r="U4995" i="6" s="1"/>
  <c r="V4995" i="6" s="1"/>
  <c r="P4959" i="6"/>
  <c r="U4959" i="6" s="1"/>
  <c r="V4959" i="6" s="1"/>
  <c r="P4956" i="6"/>
  <c r="U4956" i="6" s="1"/>
  <c r="V4956" i="6" s="1"/>
  <c r="P4950" i="6"/>
  <c r="U4950" i="6" s="1"/>
  <c r="V4950" i="6" s="1"/>
  <c r="P4904" i="6"/>
  <c r="U4904" i="6" s="1"/>
  <c r="V4904" i="6" s="1"/>
  <c r="P4880" i="6"/>
  <c r="U4880" i="6" s="1"/>
  <c r="V4880" i="6" s="1"/>
  <c r="P4877" i="6"/>
  <c r="U4877" i="6" s="1"/>
  <c r="V4877" i="6" s="1"/>
  <c r="P4869" i="6"/>
  <c r="P4718" i="6"/>
  <c r="U4718" i="6" s="1"/>
  <c r="V4718" i="6" s="1"/>
  <c r="P4715" i="6"/>
  <c r="U4715" i="6" s="1"/>
  <c r="V4715" i="6" s="1"/>
  <c r="P4700" i="6"/>
  <c r="P4676" i="6"/>
  <c r="U4676" i="6" s="1"/>
  <c r="V4676" i="6" s="1"/>
  <c r="P4635" i="6"/>
  <c r="U4635" i="6" s="1"/>
  <c r="V4635" i="6" s="1"/>
  <c r="P4626" i="6"/>
  <c r="U4626" i="6" s="1"/>
  <c r="V4626" i="6" s="1"/>
  <c r="P4535" i="6"/>
  <c r="U4535" i="6" s="1"/>
  <c r="V4535" i="6" s="1"/>
  <c r="O4521" i="6"/>
  <c r="P4521" i="6" s="1"/>
  <c r="U4521" i="6" s="1"/>
  <c r="V4521" i="6" s="1"/>
  <c r="O4518" i="6"/>
  <c r="P4518" i="6" s="1"/>
  <c r="U4518" i="6" s="1"/>
  <c r="V4518" i="6" s="1"/>
  <c r="O4416" i="6"/>
  <c r="O4412" i="6"/>
  <c r="O4408" i="6"/>
  <c r="O4396" i="6"/>
  <c r="P4396" i="6" s="1"/>
  <c r="U4396" i="6" s="1"/>
  <c r="V4396" i="6" s="1"/>
  <c r="P5783" i="6"/>
  <c r="U5783" i="6" s="1"/>
  <c r="P5779" i="6"/>
  <c r="U5779" i="6" s="1"/>
  <c r="P5691" i="6"/>
  <c r="U5691" i="6" s="1"/>
  <c r="V5691" i="6" s="1"/>
  <c r="N5592" i="6"/>
  <c r="P5592" i="6" s="1"/>
  <c r="U5592" i="6" s="1"/>
  <c r="V5592" i="6" s="1"/>
  <c r="P5576" i="6"/>
  <c r="U5576" i="6" s="1"/>
  <c r="V5576" i="6" s="1"/>
  <c r="P5547" i="6"/>
  <c r="P5087" i="6"/>
  <c r="P4787" i="6"/>
  <c r="U4787" i="6" s="1"/>
  <c r="V4787" i="6" s="1"/>
  <c r="P4538" i="6"/>
  <c r="U4538" i="6" s="1"/>
  <c r="V4538" i="6" s="1"/>
  <c r="O4505" i="6"/>
  <c r="O4496" i="6"/>
  <c r="P4496" i="6" s="1"/>
  <c r="U4496" i="6" s="1"/>
  <c r="O4486" i="6"/>
  <c r="O4465" i="6"/>
  <c r="O4419" i="6"/>
  <c r="P4416" i="6"/>
  <c r="U4416" i="6" s="1"/>
  <c r="V4416" i="6" s="1"/>
  <c r="O4403" i="6"/>
  <c r="O4400" i="6"/>
  <c r="P4400" i="6" s="1"/>
  <c r="U4400" i="6" s="1"/>
  <c r="V4400" i="6" s="1"/>
  <c r="P4384" i="6"/>
  <c r="U4384" i="6" s="1"/>
  <c r="V4384" i="6" s="1"/>
  <c r="P4378" i="6"/>
  <c r="U4378" i="6" s="1"/>
  <c r="V4378" i="6" s="1"/>
  <c r="O4354" i="6"/>
  <c r="P5292" i="6"/>
  <c r="U5292" i="6" s="1"/>
  <c r="V5292" i="6" s="1"/>
  <c r="P5277" i="6"/>
  <c r="P5204" i="6"/>
  <c r="U5204" i="6" s="1"/>
  <c r="V5204" i="6" s="1"/>
  <c r="P5141" i="6"/>
  <c r="U5141" i="6" s="1"/>
  <c r="V5141" i="6" s="1"/>
  <c r="P5026" i="6"/>
  <c r="U5026" i="6" s="1"/>
  <c r="V5026" i="6" s="1"/>
  <c r="P4790" i="6"/>
  <c r="U4790" i="6" s="1"/>
  <c r="V4790" i="6" s="1"/>
  <c r="P4779" i="6"/>
  <c r="U4779" i="6" s="1"/>
  <c r="V4779" i="6" s="1"/>
  <c r="P4776" i="6"/>
  <c r="P4730" i="6"/>
  <c r="U4730" i="6" s="1"/>
  <c r="V4730" i="6" s="1"/>
  <c r="P4674" i="6"/>
  <c r="U4674" i="6" s="1"/>
  <c r="V4674" i="6" s="1"/>
  <c r="P4260" i="6"/>
  <c r="U4260" i="6" s="1"/>
  <c r="P5735" i="6"/>
  <c r="U5735" i="6" s="1"/>
  <c r="V5735" i="6" s="1"/>
  <c r="P5710" i="6"/>
  <c r="U5710" i="6" s="1"/>
  <c r="V5710" i="6" s="1"/>
  <c r="P5669" i="6"/>
  <c r="P5631" i="6"/>
  <c r="U5631" i="6" s="1"/>
  <c r="V5631" i="6" s="1"/>
  <c r="P5471" i="6"/>
  <c r="P5468" i="6"/>
  <c r="U5468" i="6" s="1"/>
  <c r="V5468" i="6" s="1"/>
  <c r="P5442" i="6"/>
  <c r="O4313" i="6"/>
  <c r="O4314" i="6"/>
  <c r="P5829" i="6"/>
  <c r="U5829" i="6" s="1"/>
  <c r="P5755" i="6"/>
  <c r="U5755" i="6" s="1"/>
  <c r="P5729" i="6"/>
  <c r="U5729" i="6" s="1"/>
  <c r="V5729" i="6" s="1"/>
  <c r="P5713" i="6"/>
  <c r="U5713" i="6" s="1"/>
  <c r="V5713" i="6" s="1"/>
  <c r="P5701" i="6"/>
  <c r="U5701" i="6" s="1"/>
  <c r="V5701" i="6" s="1"/>
  <c r="P5676" i="6"/>
  <c r="U5676" i="6" s="1"/>
  <c r="P5651" i="6"/>
  <c r="U5651" i="6" s="1"/>
  <c r="P5644" i="6"/>
  <c r="U5644" i="6" s="1"/>
  <c r="V5644" i="6" s="1"/>
  <c r="P5634" i="6"/>
  <c r="N5589" i="6"/>
  <c r="P5589" i="6" s="1"/>
  <c r="U5589" i="6" s="1"/>
  <c r="V5589" i="6" s="1"/>
  <c r="P5474" i="6"/>
  <c r="U5474" i="6" s="1"/>
  <c r="V5474" i="6" s="1"/>
  <c r="P5445" i="6"/>
  <c r="U5445" i="6" s="1"/>
  <c r="V5445" i="6" s="1"/>
  <c r="P5407" i="6"/>
  <c r="U5407" i="6" s="1"/>
  <c r="P5396" i="6"/>
  <c r="U5396" i="6" s="1"/>
  <c r="V5396" i="6" s="1"/>
  <c r="P5392" i="6"/>
  <c r="U5392" i="6" s="1"/>
  <c r="V5392" i="6" s="1"/>
  <c r="P5348" i="6"/>
  <c r="U5348" i="6" s="1"/>
  <c r="V5348" i="6" s="1"/>
  <c r="P5323" i="6"/>
  <c r="P5258" i="6"/>
  <c r="U5258" i="6" s="1"/>
  <c r="V5258" i="6" s="1"/>
  <c r="P5214" i="6"/>
  <c r="U5214" i="6" s="1"/>
  <c r="V5214" i="6" s="1"/>
  <c r="P5176" i="6"/>
  <c r="P5163" i="6"/>
  <c r="U5163" i="6" s="1"/>
  <c r="V5163" i="6" s="1"/>
  <c r="P5159" i="6"/>
  <c r="U5159" i="6" s="1"/>
  <c r="V5159" i="6" s="1"/>
  <c r="P5130" i="6"/>
  <c r="U5130" i="6" s="1"/>
  <c r="V5130" i="6" s="1"/>
  <c r="P5020" i="6"/>
  <c r="P5006" i="6"/>
  <c r="U5006" i="6" s="1"/>
  <c r="V5006" i="6" s="1"/>
  <c r="P4846" i="6"/>
  <c r="U4846" i="6" s="1"/>
  <c r="V4846" i="6" s="1"/>
  <c r="P4841" i="6"/>
  <c r="U4841" i="6" s="1"/>
  <c r="V4841" i="6" s="1"/>
  <c r="P4809" i="6"/>
  <c r="P4759" i="6"/>
  <c r="U4759" i="6" s="1"/>
  <c r="V4759" i="6" s="1"/>
  <c r="P4742" i="6"/>
  <c r="U4742" i="6" s="1"/>
  <c r="V4742" i="6" s="1"/>
  <c r="P4600" i="6"/>
  <c r="U4600" i="6" s="1"/>
  <c r="P4537" i="6"/>
  <c r="U4537" i="6" s="1"/>
  <c r="V4537" i="6" s="1"/>
  <c r="P4392" i="6"/>
  <c r="U4392" i="6" s="1"/>
  <c r="V4392" i="6" s="1"/>
  <c r="P4386" i="6"/>
  <c r="U4386" i="6" s="1"/>
  <c r="V4386" i="6" s="1"/>
  <c r="P4380" i="6"/>
  <c r="U4380" i="6" s="1"/>
  <c r="V4380" i="6" s="1"/>
  <c r="P4377" i="6"/>
  <c r="U4377" i="6" s="1"/>
  <c r="V4377" i="6" s="1"/>
  <c r="O4346" i="6"/>
  <c r="P4346" i="6" s="1"/>
  <c r="U4346" i="6" s="1"/>
  <c r="V4346" i="6" s="1"/>
  <c r="O4351" i="6"/>
  <c r="P4321" i="6"/>
  <c r="U4321" i="6" s="1"/>
  <c r="V4321" i="6" s="1"/>
  <c r="P4204" i="6"/>
  <c r="U4204" i="6" s="1"/>
  <c r="V4204" i="6" s="1"/>
  <c r="O4188" i="6"/>
  <c r="O4177" i="6"/>
  <c r="P4177" i="6" s="1"/>
  <c r="U4177" i="6" s="1"/>
  <c r="V4177" i="6" s="1"/>
  <c r="O4167" i="6"/>
  <c r="P4045" i="6"/>
  <c r="U4045" i="6" s="1"/>
  <c r="P4042" i="6"/>
  <c r="U4042" i="6" s="1"/>
  <c r="O4010" i="6"/>
  <c r="O4006" i="6"/>
  <c r="P3855" i="6"/>
  <c r="U3855" i="6" s="1"/>
  <c r="V3855" i="6" s="1"/>
  <c r="O3770" i="6"/>
  <c r="O3767" i="6"/>
  <c r="P3767" i="6" s="1"/>
  <c r="U3767" i="6" s="1"/>
  <c r="V3767" i="6" s="1"/>
  <c r="O3707" i="6"/>
  <c r="P3707" i="6" s="1"/>
  <c r="U3707" i="6" s="1"/>
  <c r="V3707" i="6" s="1"/>
  <c r="O3660" i="6"/>
  <c r="O3652" i="6"/>
  <c r="O3564" i="6"/>
  <c r="P3547" i="6"/>
  <c r="U3547" i="6" s="1"/>
  <c r="V3547" i="6" s="1"/>
  <c r="P3536" i="6"/>
  <c r="U3536" i="6" s="1"/>
  <c r="V3536" i="6" s="1"/>
  <c r="O3499" i="6"/>
  <c r="P3499" i="6" s="1"/>
  <c r="U3499" i="6" s="1"/>
  <c r="O3496" i="6"/>
  <c r="P3496" i="6" s="1"/>
  <c r="U3496" i="6" s="1"/>
  <c r="V3496" i="6" s="1"/>
  <c r="O3485" i="6"/>
  <c r="P3462" i="6"/>
  <c r="U3462" i="6" s="1"/>
  <c r="V3462" i="6" s="1"/>
  <c r="O3426" i="6"/>
  <c r="P3426" i="6" s="1"/>
  <c r="U3426" i="6" s="1"/>
  <c r="V3426" i="6" s="1"/>
  <c r="P3409" i="6"/>
  <c r="U3409" i="6" s="1"/>
  <c r="V3409" i="6" s="1"/>
  <c r="P3406" i="6"/>
  <c r="U3406" i="6" s="1"/>
  <c r="V3406" i="6" s="1"/>
  <c r="P3403" i="6"/>
  <c r="U3403" i="6" s="1"/>
  <c r="V3403" i="6" s="1"/>
  <c r="P3400" i="6"/>
  <c r="P3310" i="6"/>
  <c r="U3310" i="6" s="1"/>
  <c r="V3310" i="6" s="1"/>
  <c r="P3304" i="6"/>
  <c r="U3304" i="6" s="1"/>
  <c r="V3304" i="6" s="1"/>
  <c r="P3263" i="6"/>
  <c r="U3263" i="6" s="1"/>
  <c r="V3263" i="6" s="1"/>
  <c r="P3225" i="6"/>
  <c r="U3225" i="6" s="1"/>
  <c r="P3222" i="6"/>
  <c r="P3112" i="6"/>
  <c r="U3112" i="6" s="1"/>
  <c r="V3112" i="6" s="1"/>
  <c r="P3078" i="6"/>
  <c r="U3078" i="6" s="1"/>
  <c r="V3078" i="6" s="1"/>
  <c r="P3060" i="6"/>
  <c r="U3060" i="6" s="1"/>
  <c r="V3060" i="6" s="1"/>
  <c r="P3056" i="6"/>
  <c r="U3056" i="6" s="1"/>
  <c r="V3056" i="6" s="1"/>
  <c r="P3035" i="6"/>
  <c r="U3035" i="6" s="1"/>
  <c r="V3035" i="6" s="1"/>
  <c r="P2985" i="6"/>
  <c r="U2985" i="6" s="1"/>
  <c r="V2985" i="6" s="1"/>
  <c r="P2966" i="6"/>
  <c r="U2966" i="6" s="1"/>
  <c r="V2966" i="6" s="1"/>
  <c r="P2945" i="6"/>
  <c r="U2945" i="6" s="1"/>
  <c r="V2945" i="6" s="1"/>
  <c r="P2917" i="6"/>
  <c r="U2917" i="6" s="1"/>
  <c r="V2917" i="6" s="1"/>
  <c r="P2903" i="6"/>
  <c r="U2903" i="6" s="1"/>
  <c r="V2903" i="6" s="1"/>
  <c r="P2885" i="6"/>
  <c r="U2885" i="6" s="1"/>
  <c r="V2885" i="6" s="1"/>
  <c r="P2823" i="6"/>
  <c r="U2823" i="6" s="1"/>
  <c r="V2823" i="6" s="1"/>
  <c r="P2820" i="6"/>
  <c r="P2799" i="6"/>
  <c r="P2778" i="6"/>
  <c r="U2778" i="6" s="1"/>
  <c r="P2744" i="6"/>
  <c r="U2744" i="6" s="1"/>
  <c r="V2744" i="6" s="1"/>
  <c r="P2726" i="6"/>
  <c r="U2726" i="6" s="1"/>
  <c r="V2726" i="6" s="1"/>
  <c r="O2616" i="6"/>
  <c r="P2608" i="6"/>
  <c r="U2608" i="6" s="1"/>
  <c r="V2608" i="6" s="1"/>
  <c r="O2601" i="6"/>
  <c r="P2601" i="6" s="1"/>
  <c r="U2601" i="6" s="1"/>
  <c r="V2601" i="6" s="1"/>
  <c r="O2568" i="6"/>
  <c r="O2525" i="6"/>
  <c r="O2520" i="6"/>
  <c r="P2520" i="6" s="1"/>
  <c r="U2520" i="6" s="1"/>
  <c r="V2520" i="6" s="1"/>
  <c r="P2517" i="6"/>
  <c r="U2517" i="6" s="1"/>
  <c r="V2517" i="6" s="1"/>
  <c r="P2501" i="6"/>
  <c r="U2501" i="6" s="1"/>
  <c r="V2501" i="6" s="1"/>
  <c r="P2498" i="6"/>
  <c r="U2498" i="6" s="1"/>
  <c r="V2498" i="6" s="1"/>
  <c r="P2467" i="6"/>
  <c r="P2463" i="6"/>
  <c r="U2463" i="6" s="1"/>
  <c r="V2463" i="6" s="1"/>
  <c r="P2350" i="6"/>
  <c r="U2350" i="6" s="1"/>
  <c r="V2350" i="6" s="1"/>
  <c r="P2347" i="6"/>
  <c r="P2214" i="6"/>
  <c r="U2214" i="6" s="1"/>
  <c r="V2214" i="6" s="1"/>
  <c r="P2207" i="6"/>
  <c r="U2207" i="6" s="1"/>
  <c r="V2207" i="6" s="1"/>
  <c r="P2146" i="6"/>
  <c r="U2146" i="6" s="1"/>
  <c r="V2146" i="6" s="1"/>
  <c r="P2114" i="6"/>
  <c r="U2114" i="6" s="1"/>
  <c r="V2114" i="6" s="1"/>
  <c r="P2076" i="6"/>
  <c r="P1999" i="6"/>
  <c r="U1999" i="6" s="1"/>
  <c r="V1999" i="6" s="1"/>
  <c r="P4230" i="6"/>
  <c r="U4230" i="6" s="1"/>
  <c r="P4180" i="6"/>
  <c r="U4180" i="6" s="1"/>
  <c r="V4180" i="6" s="1"/>
  <c r="O4154" i="6"/>
  <c r="P4154" i="6" s="1"/>
  <c r="U4154" i="6" s="1"/>
  <c r="V4154" i="6" s="1"/>
  <c r="P4121" i="6"/>
  <c r="U4121" i="6" s="1"/>
  <c r="V4121" i="6" s="1"/>
  <c r="O3988" i="6"/>
  <c r="P3686" i="6"/>
  <c r="U3686" i="6" s="1"/>
  <c r="V3686" i="6" s="1"/>
  <c r="O3627" i="6"/>
  <c r="O3624" i="6"/>
  <c r="P3624" i="6" s="1"/>
  <c r="U3624" i="6" s="1"/>
  <c r="O3619" i="6"/>
  <c r="P3619" i="6" s="1"/>
  <c r="O3570" i="6"/>
  <c r="O3560" i="6"/>
  <c r="P3560" i="6" s="1"/>
  <c r="O3492" i="6"/>
  <c r="O3481" i="6"/>
  <c r="P3470" i="6"/>
  <c r="U3470" i="6" s="1"/>
  <c r="V3470" i="6" s="1"/>
  <c r="P3312" i="6"/>
  <c r="U3312" i="6" s="1"/>
  <c r="V3312" i="6" s="1"/>
  <c r="P2984" i="6"/>
  <c r="U2984" i="6" s="1"/>
  <c r="V2984" i="6" s="1"/>
  <c r="P2965" i="6"/>
  <c r="U2965" i="6" s="1"/>
  <c r="V2965" i="6" s="1"/>
  <c r="P2611" i="6"/>
  <c r="U2611" i="6" s="1"/>
  <c r="V2611" i="6" s="1"/>
  <c r="O2563" i="6"/>
  <c r="O2558" i="6"/>
  <c r="P2558" i="6" s="1"/>
  <c r="P2555" i="6"/>
  <c r="U2555" i="6" s="1"/>
  <c r="V2555" i="6" s="1"/>
  <c r="P2552" i="6"/>
  <c r="U2552" i="6" s="1"/>
  <c r="V2552" i="6" s="1"/>
  <c r="P2549" i="6"/>
  <c r="U2549" i="6" s="1"/>
  <c r="V2549" i="6" s="1"/>
  <c r="P2546" i="6"/>
  <c r="U2546" i="6" s="1"/>
  <c r="V2546" i="6" s="1"/>
  <c r="P2543" i="6"/>
  <c r="U2543" i="6" s="1"/>
  <c r="V2543" i="6" s="1"/>
  <c r="P2513" i="6"/>
  <c r="U2513" i="6" s="1"/>
  <c r="V2513" i="6" s="1"/>
  <c r="P2349" i="6"/>
  <c r="U2349" i="6" s="1"/>
  <c r="V2349" i="6" s="1"/>
  <c r="P2145" i="6"/>
  <c r="P1991" i="6"/>
  <c r="U1991" i="6" s="1"/>
  <c r="V1991" i="6" s="1"/>
  <c r="P1975" i="6"/>
  <c r="U1975" i="6" s="1"/>
  <c r="V1975" i="6" s="1"/>
  <c r="P1968" i="6"/>
  <c r="U1968" i="6" s="1"/>
  <c r="V1968" i="6" s="1"/>
  <c r="P1957" i="6"/>
  <c r="P1953" i="6"/>
  <c r="U1953" i="6" s="1"/>
  <c r="V1953" i="6" s="1"/>
  <c r="N1746" i="6"/>
  <c r="N1749" i="6"/>
  <c r="P4245" i="6"/>
  <c r="U4245" i="6" s="1"/>
  <c r="O4165" i="6"/>
  <c r="P4157" i="6"/>
  <c r="U4157" i="6" s="1"/>
  <c r="V4157" i="6" s="1"/>
  <c r="O3899" i="6"/>
  <c r="P3899" i="6" s="1"/>
  <c r="U3899" i="6" s="1"/>
  <c r="V3899" i="6" s="1"/>
  <c r="P3854" i="6"/>
  <c r="U3854" i="6" s="1"/>
  <c r="V3854" i="6" s="1"/>
  <c r="O3765" i="6"/>
  <c r="P3765" i="6" s="1"/>
  <c r="U3765" i="6" s="1"/>
  <c r="V3765" i="6" s="1"/>
  <c r="P3682" i="6"/>
  <c r="U3682" i="6" s="1"/>
  <c r="V3682" i="6" s="1"/>
  <c r="O3662" i="6"/>
  <c r="O3658" i="6"/>
  <c r="P3658" i="6" s="1"/>
  <c r="U3658" i="6" s="1"/>
  <c r="V3658" i="6" s="1"/>
  <c r="P3630" i="6"/>
  <c r="U3630" i="6" s="1"/>
  <c r="V3630" i="6" s="1"/>
  <c r="O3626" i="6"/>
  <c r="P3626" i="6" s="1"/>
  <c r="U3626" i="6" s="1"/>
  <c r="V3626" i="6" s="1"/>
  <c r="O3622" i="6"/>
  <c r="P3601" i="6"/>
  <c r="U3601" i="6" s="1"/>
  <c r="V3601" i="6" s="1"/>
  <c r="P3593" i="6"/>
  <c r="U3593" i="6" s="1"/>
  <c r="V3593" i="6" s="1"/>
  <c r="O3569" i="6"/>
  <c r="P3505" i="6"/>
  <c r="U3505" i="6" s="1"/>
  <c r="V3505" i="6" s="1"/>
  <c r="O3491" i="6"/>
  <c r="P3491" i="6" s="1"/>
  <c r="U3491" i="6" s="1"/>
  <c r="V3491" i="6" s="1"/>
  <c r="P3484" i="6"/>
  <c r="U3484" i="6" s="1"/>
  <c r="P3457" i="6"/>
  <c r="U3457" i="6" s="1"/>
  <c r="V3457" i="6" s="1"/>
  <c r="P3453" i="6"/>
  <c r="U3453" i="6" s="1"/>
  <c r="P3450" i="6"/>
  <c r="U3450" i="6" s="1"/>
  <c r="V3450" i="6" s="1"/>
  <c r="P3447" i="6"/>
  <c r="U3447" i="6" s="1"/>
  <c r="P3441" i="6"/>
  <c r="U3441" i="6" s="1"/>
  <c r="O3437" i="6"/>
  <c r="O3419" i="6"/>
  <c r="O3283" i="6"/>
  <c r="P3283" i="6" s="1"/>
  <c r="U3283" i="6" s="1"/>
  <c r="V3283" i="6" s="1"/>
  <c r="P3235" i="6"/>
  <c r="P3224" i="6"/>
  <c r="U3224" i="6" s="1"/>
  <c r="V3224" i="6" s="1"/>
  <c r="P3213" i="6"/>
  <c r="P3197" i="6"/>
  <c r="U3197" i="6" s="1"/>
  <c r="V3197" i="6" s="1"/>
  <c r="P3118" i="6"/>
  <c r="U3118" i="6" s="1"/>
  <c r="P3096" i="6"/>
  <c r="U3096" i="6" s="1"/>
  <c r="V3096" i="6" s="1"/>
  <c r="P3077" i="6"/>
  <c r="P2977" i="6"/>
  <c r="U2977" i="6" s="1"/>
  <c r="P2951" i="6"/>
  <c r="U2951" i="6" s="1"/>
  <c r="V2951" i="6" s="1"/>
  <c r="P2883" i="6"/>
  <c r="U2883" i="6" s="1"/>
  <c r="V2883" i="6" s="1"/>
  <c r="P2863" i="6"/>
  <c r="U2863" i="6" s="1"/>
  <c r="V2863" i="6" s="1"/>
  <c r="P2828" i="6"/>
  <c r="U2828" i="6" s="1"/>
  <c r="O2570" i="6"/>
  <c r="O2566" i="6"/>
  <c r="P2566" i="6" s="1"/>
  <c r="U2566" i="6" s="1"/>
  <c r="V2566" i="6" s="1"/>
  <c r="P2503" i="6"/>
  <c r="U2503" i="6" s="1"/>
  <c r="V2503" i="6" s="1"/>
  <c r="P2500" i="6"/>
  <c r="U2500" i="6" s="1"/>
  <c r="V2500" i="6" s="1"/>
  <c r="P2496" i="6"/>
  <c r="P2485" i="6"/>
  <c r="U2485" i="6" s="1"/>
  <c r="V2485" i="6" s="1"/>
  <c r="P2465" i="6"/>
  <c r="U2465" i="6" s="1"/>
  <c r="V2465" i="6" s="1"/>
  <c r="P2453" i="6"/>
  <c r="U2453" i="6" s="1"/>
  <c r="P2396" i="6"/>
  <c r="U2396" i="6" s="1"/>
  <c r="V2396" i="6" s="1"/>
  <c r="P2366" i="6"/>
  <c r="P2190" i="6"/>
  <c r="P2186" i="6"/>
  <c r="U2186" i="6" s="1"/>
  <c r="V2186" i="6" s="1"/>
  <c r="P2172" i="6"/>
  <c r="P2165" i="6"/>
  <c r="P2162" i="6"/>
  <c r="P2158" i="6"/>
  <c r="P2141" i="6"/>
  <c r="U2141" i="6" s="1"/>
  <c r="V2141" i="6" s="1"/>
  <c r="P2127" i="6"/>
  <c r="U2127" i="6" s="1"/>
  <c r="P2123" i="6"/>
  <c r="U2123" i="6" s="1"/>
  <c r="V2123" i="6" s="1"/>
  <c r="P2094" i="6"/>
  <c r="U2094" i="6" s="1"/>
  <c r="V2094" i="6" s="1"/>
  <c r="P2090" i="6"/>
  <c r="P2066" i="6"/>
  <c r="U2066" i="6" s="1"/>
  <c r="V2066" i="6" s="1"/>
  <c r="P2018" i="6"/>
  <c r="U2018" i="6" s="1"/>
  <c r="V2018" i="6" s="1"/>
  <c r="P2001" i="6"/>
  <c r="U2001" i="6" s="1"/>
  <c r="V2001" i="6" s="1"/>
  <c r="P1997" i="6"/>
  <c r="U1997" i="6" s="1"/>
  <c r="V1997" i="6" s="1"/>
  <c r="P1990" i="6"/>
  <c r="U1990" i="6" s="1"/>
  <c r="P1984" i="6"/>
  <c r="P1974" i="6"/>
  <c r="U1974" i="6" s="1"/>
  <c r="V1974" i="6" s="1"/>
  <c r="P1843" i="6"/>
  <c r="U1843" i="6" s="1"/>
  <c r="V1843" i="6" s="1"/>
  <c r="P4329" i="6"/>
  <c r="U4329" i="6" s="1"/>
  <c r="V4329" i="6" s="1"/>
  <c r="P4324" i="6"/>
  <c r="U4324" i="6" s="1"/>
  <c r="V4324" i="6" s="1"/>
  <c r="P4248" i="6"/>
  <c r="U4248" i="6" s="1"/>
  <c r="V4248" i="6" s="1"/>
  <c r="P4236" i="6"/>
  <c r="U4236" i="6" s="1"/>
  <c r="V4236" i="6" s="1"/>
  <c r="O4168" i="6"/>
  <c r="P4168" i="6" s="1"/>
  <c r="U4168" i="6" s="1"/>
  <c r="V4168" i="6" s="1"/>
  <c r="O4160" i="6"/>
  <c r="P4160" i="6" s="1"/>
  <c r="U4160" i="6" s="1"/>
  <c r="O4077" i="6"/>
  <c r="P4025" i="6"/>
  <c r="O3997" i="6"/>
  <c r="O3989" i="6"/>
  <c r="O3981" i="6"/>
  <c r="O3976" i="6"/>
  <c r="P3976" i="6" s="1"/>
  <c r="U3976" i="6" s="1"/>
  <c r="V3976" i="6" s="1"/>
  <c r="P3928" i="6"/>
  <c r="U3928" i="6" s="1"/>
  <c r="V3928" i="6" s="1"/>
  <c r="O3771" i="6"/>
  <c r="O3708" i="6"/>
  <c r="P3698" i="6"/>
  <c r="U3698" i="6" s="1"/>
  <c r="V3698" i="6" s="1"/>
  <c r="O3688" i="6"/>
  <c r="P3688" i="6" s="1"/>
  <c r="U3688" i="6" s="1"/>
  <c r="V3688" i="6" s="1"/>
  <c r="O3684" i="6"/>
  <c r="O3665" i="6"/>
  <c r="P3665" i="6" s="1"/>
  <c r="U3665" i="6" s="1"/>
  <c r="V3665" i="6" s="1"/>
  <c r="P3654" i="6"/>
  <c r="U3654" i="6" s="1"/>
  <c r="V3654" i="6" s="1"/>
  <c r="P3592" i="6"/>
  <c r="U3592" i="6" s="1"/>
  <c r="V3592" i="6" s="1"/>
  <c r="P3586" i="6"/>
  <c r="U3586" i="6" s="1"/>
  <c r="V3586" i="6" s="1"/>
  <c r="P3583" i="6"/>
  <c r="U3583" i="6" s="1"/>
  <c r="V3583" i="6" s="1"/>
  <c r="O3565" i="6"/>
  <c r="P3565" i="6" s="1"/>
  <c r="U3565" i="6" s="1"/>
  <c r="V3565" i="6" s="1"/>
  <c r="P3509" i="6"/>
  <c r="U3509" i="6" s="1"/>
  <c r="V3509" i="6" s="1"/>
  <c r="O3500" i="6"/>
  <c r="O3497" i="6"/>
  <c r="P3497" i="6" s="1"/>
  <c r="U3497" i="6" s="1"/>
  <c r="O3487" i="6"/>
  <c r="P3487" i="6" s="1"/>
  <c r="U3487" i="6" s="1"/>
  <c r="V3487" i="6" s="1"/>
  <c r="O3432" i="6"/>
  <c r="P3432" i="6" s="1"/>
  <c r="U3432" i="6" s="1"/>
  <c r="V3432" i="6" s="1"/>
  <c r="O3428" i="6"/>
  <c r="P3238" i="6"/>
  <c r="U3238" i="6" s="1"/>
  <c r="V3238" i="6" s="1"/>
  <c r="P3061" i="6"/>
  <c r="U3061" i="6" s="1"/>
  <c r="V3061" i="6" s="1"/>
  <c r="P3036" i="6"/>
  <c r="U3036" i="6" s="1"/>
  <c r="V3036" i="6" s="1"/>
  <c r="P3022" i="6"/>
  <c r="U3022" i="6" s="1"/>
  <c r="P2932" i="6"/>
  <c r="U2932" i="6" s="1"/>
  <c r="V2932" i="6" s="1"/>
  <c r="P2557" i="6"/>
  <c r="U2557" i="6" s="1"/>
  <c r="V2557" i="6" s="1"/>
  <c r="P2554" i="6"/>
  <c r="U2554" i="6" s="1"/>
  <c r="V2554" i="6" s="1"/>
  <c r="P2551" i="6"/>
  <c r="U2551" i="6" s="1"/>
  <c r="V2551" i="6" s="1"/>
  <c r="P2548" i="6"/>
  <c r="U2548" i="6" s="1"/>
  <c r="V2548" i="6" s="1"/>
  <c r="P2545" i="6"/>
  <c r="U2545" i="6" s="1"/>
  <c r="V2545" i="6" s="1"/>
  <c r="P2542" i="6"/>
  <c r="U2542" i="6" s="1"/>
  <c r="V2542" i="6" s="1"/>
  <c r="P2515" i="6"/>
  <c r="U2515" i="6" s="1"/>
  <c r="V2515" i="6" s="1"/>
  <c r="P2511" i="6"/>
  <c r="U2511" i="6" s="1"/>
  <c r="V2511" i="6" s="1"/>
  <c r="P2480" i="6"/>
  <c r="P2432" i="6"/>
  <c r="P2361" i="6"/>
  <c r="U2361" i="6" s="1"/>
  <c r="V2361" i="6" s="1"/>
  <c r="P2337" i="6"/>
  <c r="U2337" i="6" s="1"/>
  <c r="V2337" i="6" s="1"/>
  <c r="P2321" i="6"/>
  <c r="U2321" i="6" s="1"/>
  <c r="V2321" i="6" s="1"/>
  <c r="P2292" i="6"/>
  <c r="U2292" i="6" s="1"/>
  <c r="V2292" i="6" s="1"/>
  <c r="P2211" i="6"/>
  <c r="U2211" i="6" s="1"/>
  <c r="V2211" i="6" s="1"/>
  <c r="P2208" i="6"/>
  <c r="P2147" i="6"/>
  <c r="U2147" i="6" s="1"/>
  <c r="P2137" i="6"/>
  <c r="U2137" i="6" s="1"/>
  <c r="P2106" i="6"/>
  <c r="N1828" i="6"/>
  <c r="P1828" i="6" s="1"/>
  <c r="U1828" i="6" s="1"/>
  <c r="V1828" i="6" s="1"/>
  <c r="N1826" i="6"/>
  <c r="P1826" i="6" s="1"/>
  <c r="N1838" i="6"/>
  <c r="N1833" i="6"/>
  <c r="P1833" i="6" s="1"/>
  <c r="U1833" i="6" s="1"/>
  <c r="V1833" i="6" s="1"/>
  <c r="O4231" i="6"/>
  <c r="O4227" i="6"/>
  <c r="P4227" i="6" s="1"/>
  <c r="U4227" i="6" s="1"/>
  <c r="V4227" i="6" s="1"/>
  <c r="O4223" i="6"/>
  <c r="O4185" i="6"/>
  <c r="O4181" i="6"/>
  <c r="O4178" i="6"/>
  <c r="P4178" i="6" s="1"/>
  <c r="U4178" i="6" s="1"/>
  <c r="V4178" i="6" s="1"/>
  <c r="P4114" i="6"/>
  <c r="U4114" i="6" s="1"/>
  <c r="V4114" i="6" s="1"/>
  <c r="O4003" i="6"/>
  <c r="O3985" i="6"/>
  <c r="P3985" i="6" s="1"/>
  <c r="U3985" i="6" s="1"/>
  <c r="V3985" i="6" s="1"/>
  <c r="P3977" i="6"/>
  <c r="U3977" i="6" s="1"/>
  <c r="V3977" i="6" s="1"/>
  <c r="O3917" i="6"/>
  <c r="O3912" i="6"/>
  <c r="O3902" i="6"/>
  <c r="P3902" i="6" s="1"/>
  <c r="U3902" i="6" s="1"/>
  <c r="O3764" i="6"/>
  <c r="P3764" i="6" s="1"/>
  <c r="U3764" i="6" s="1"/>
  <c r="V3764" i="6" s="1"/>
  <c r="O3760" i="6"/>
  <c r="O3668" i="6"/>
  <c r="O3656" i="6"/>
  <c r="O3649" i="6"/>
  <c r="O3628" i="6"/>
  <c r="O3625" i="6"/>
  <c r="O3571" i="6"/>
  <c r="P3571" i="6" s="1"/>
  <c r="U3571" i="6" s="1"/>
  <c r="V3571" i="6" s="1"/>
  <c r="O3568" i="6"/>
  <c r="P3568" i="6" s="1"/>
  <c r="U3568" i="6" s="1"/>
  <c r="V3568" i="6" s="1"/>
  <c r="O3561" i="6"/>
  <c r="O3557" i="6"/>
  <c r="O3493" i="6"/>
  <c r="P3493" i="6" s="1"/>
  <c r="U3493" i="6" s="1"/>
  <c r="V3493" i="6" s="1"/>
  <c r="O3490" i="6"/>
  <c r="P3490" i="6" s="1"/>
  <c r="U3490" i="6" s="1"/>
  <c r="V3490" i="6" s="1"/>
  <c r="O3482" i="6"/>
  <c r="O3286" i="6"/>
  <c r="O3277" i="6"/>
  <c r="P2850" i="6"/>
  <c r="U2850" i="6" s="1"/>
  <c r="V2850" i="6" s="1"/>
  <c r="P2803" i="6"/>
  <c r="U2803" i="6" s="1"/>
  <c r="P2796" i="6"/>
  <c r="U2796" i="6" s="1"/>
  <c r="V2796" i="6" s="1"/>
  <c r="P2615" i="6"/>
  <c r="U2615" i="6" s="1"/>
  <c r="V2615" i="6" s="1"/>
  <c r="O2530" i="6"/>
  <c r="P2317" i="6"/>
  <c r="U2317" i="6" s="1"/>
  <c r="V2317" i="6" s="1"/>
  <c r="P2279" i="6"/>
  <c r="U2279" i="6" s="1"/>
  <c r="V2279" i="6" s="1"/>
  <c r="P2140" i="6"/>
  <c r="U2140" i="6" s="1"/>
  <c r="V2140" i="6" s="1"/>
  <c r="P2122" i="6"/>
  <c r="P2025" i="6"/>
  <c r="U2025" i="6" s="1"/>
  <c r="V2025" i="6" s="1"/>
  <c r="P2021" i="6"/>
  <c r="U2021" i="6" s="1"/>
  <c r="V2021" i="6" s="1"/>
  <c r="P2009" i="6"/>
  <c r="U2009" i="6" s="1"/>
  <c r="V2009" i="6" s="1"/>
  <c r="P2003" i="6"/>
  <c r="U2003" i="6" s="1"/>
  <c r="V2003" i="6" s="1"/>
  <c r="P1996" i="6"/>
  <c r="U1996" i="6" s="1"/>
  <c r="V1996" i="6" s="1"/>
  <c r="P1992" i="6"/>
  <c r="U1992" i="6" s="1"/>
  <c r="V1992" i="6" s="1"/>
  <c r="P1976" i="6"/>
  <c r="U1976" i="6" s="1"/>
  <c r="V1976" i="6" s="1"/>
  <c r="P1938" i="6"/>
  <c r="U1938" i="6" s="1"/>
  <c r="V1938" i="6" s="1"/>
  <c r="P1882" i="6"/>
  <c r="P1921" i="6"/>
  <c r="P1911" i="6"/>
  <c r="U1911" i="6" s="1"/>
  <c r="V1911" i="6" s="1"/>
  <c r="P1908" i="6"/>
  <c r="U1908" i="6" s="1"/>
  <c r="V1908" i="6" s="1"/>
  <c r="P1873" i="6"/>
  <c r="P1856" i="6"/>
  <c r="U1856" i="6" s="1"/>
  <c r="V1856" i="6" s="1"/>
  <c r="P1821" i="6"/>
  <c r="N1797" i="6"/>
  <c r="P1738" i="6"/>
  <c r="U1738" i="6" s="1"/>
  <c r="V1738" i="6" s="1"/>
  <c r="P1734" i="6"/>
  <c r="U1734" i="6" s="1"/>
  <c r="V1734" i="6" s="1"/>
  <c r="P1730" i="6"/>
  <c r="U1730" i="6" s="1"/>
  <c r="V1730" i="6" s="1"/>
  <c r="P1480" i="6"/>
  <c r="U1480" i="6" s="1"/>
  <c r="V1480" i="6" s="1"/>
  <c r="P1471" i="6"/>
  <c r="U1471" i="6" s="1"/>
  <c r="N1366" i="6"/>
  <c r="P1341" i="6"/>
  <c r="P1198" i="6"/>
  <c r="U1198" i="6" s="1"/>
  <c r="V1198" i="6" s="1"/>
  <c r="N1136" i="6"/>
  <c r="P659" i="6"/>
  <c r="U659" i="6" s="1"/>
  <c r="V659" i="6" s="1"/>
  <c r="P567" i="6"/>
  <c r="U567" i="6" s="1"/>
  <c r="V567" i="6" s="1"/>
  <c r="P431" i="6"/>
  <c r="U431" i="6" s="1"/>
  <c r="V431" i="6" s="1"/>
  <c r="P1967" i="6"/>
  <c r="U1967" i="6" s="1"/>
  <c r="V1967" i="6" s="1"/>
  <c r="P1963" i="6"/>
  <c r="U1963" i="6" s="1"/>
  <c r="V1963" i="6" s="1"/>
  <c r="P1959" i="6"/>
  <c r="U1959" i="6" s="1"/>
  <c r="V1959" i="6" s="1"/>
  <c r="P1946" i="6"/>
  <c r="U1946" i="6" s="1"/>
  <c r="P1928" i="6"/>
  <c r="U1928" i="6" s="1"/>
  <c r="V1928" i="6" s="1"/>
  <c r="P1917" i="6"/>
  <c r="N1795" i="6"/>
  <c r="N1614" i="6"/>
  <c r="N1428" i="6"/>
  <c r="P1326" i="6"/>
  <c r="U1326" i="6" s="1"/>
  <c r="V1326" i="6" s="1"/>
  <c r="N1133" i="6"/>
  <c r="O1053" i="6"/>
  <c r="O1049" i="6"/>
  <c r="P1049" i="6" s="1"/>
  <c r="U1049" i="6" s="1"/>
  <c r="V1049" i="6" s="1"/>
  <c r="P1782" i="6"/>
  <c r="U1782" i="6" s="1"/>
  <c r="V1782" i="6" s="1"/>
  <c r="P1740" i="6"/>
  <c r="U1740" i="6" s="1"/>
  <c r="V1740" i="6" s="1"/>
  <c r="P1715" i="6"/>
  <c r="P1683" i="6"/>
  <c r="N1275" i="6"/>
  <c r="P994" i="6"/>
  <c r="P801" i="6"/>
  <c r="U801" i="6" s="1"/>
  <c r="P776" i="6"/>
  <c r="U776" i="6" s="1"/>
  <c r="P422" i="6"/>
  <c r="U422" i="6" s="1"/>
  <c r="V422" i="6" s="1"/>
  <c r="P1711" i="6"/>
  <c r="U1711" i="6" s="1"/>
  <c r="V1711" i="6" s="1"/>
  <c r="P1694" i="6"/>
  <c r="U1694" i="6" s="1"/>
  <c r="V1694" i="6" s="1"/>
  <c r="P1460" i="6"/>
  <c r="U1460" i="6" s="1"/>
  <c r="V1460" i="6" s="1"/>
  <c r="P1229" i="6"/>
  <c r="P673" i="6"/>
  <c r="P432" i="6"/>
  <c r="U432" i="6" s="1"/>
  <c r="P1784" i="6"/>
  <c r="U1784" i="6" s="1"/>
  <c r="V1784" i="6" s="1"/>
  <c r="P1728" i="6"/>
  <c r="U1728" i="6" s="1"/>
  <c r="V1728" i="6" s="1"/>
  <c r="P1689" i="6"/>
  <c r="U1689" i="6" s="1"/>
  <c r="V1689" i="6" s="1"/>
  <c r="P1448" i="6"/>
  <c r="U1448" i="6" s="1"/>
  <c r="V1448" i="6" s="1"/>
  <c r="P1164" i="6"/>
  <c r="U1164" i="6" s="1"/>
  <c r="V1164" i="6" s="1"/>
  <c r="O1054" i="6"/>
  <c r="O1050" i="6"/>
  <c r="P996" i="6"/>
  <c r="U996" i="6" s="1"/>
  <c r="P497" i="6"/>
  <c r="U497" i="6" s="1"/>
  <c r="V497" i="6" s="1"/>
  <c r="P5757" i="6"/>
  <c r="U5757" i="6" s="1"/>
  <c r="V5757" i="6" s="1"/>
  <c r="N1832" i="6"/>
  <c r="N1834" i="6"/>
  <c r="P1834" i="6" s="1"/>
  <c r="U1834" i="6" s="1"/>
  <c r="V1834" i="6" s="1"/>
  <c r="N1787" i="6"/>
  <c r="N1788" i="6"/>
  <c r="N1796" i="6"/>
  <c r="N1794" i="6"/>
  <c r="N1801" i="6"/>
  <c r="H238" i="14"/>
  <c r="N1767" i="6"/>
  <c r="N1773" i="6"/>
  <c r="N1771" i="6"/>
  <c r="N1776" i="6"/>
  <c r="N1753" i="6"/>
  <c r="N1755" i="6"/>
  <c r="N1743" i="6"/>
  <c r="N1745" i="6"/>
  <c r="N1676" i="6"/>
  <c r="P1676" i="6" s="1"/>
  <c r="U1676" i="6" s="1"/>
  <c r="V1676" i="6" s="1"/>
  <c r="N1672" i="6"/>
  <c r="N1681" i="6"/>
  <c r="N1569" i="6"/>
  <c r="N1571" i="6"/>
  <c r="N1574" i="6"/>
  <c r="N1583" i="6"/>
  <c r="N5815" i="6"/>
  <c r="P5815" i="6" s="1"/>
  <c r="U5815" i="6" s="1"/>
  <c r="V5815" i="6" s="1"/>
  <c r="N5814" i="6"/>
  <c r="P5814" i="6" s="1"/>
  <c r="U5814" i="6" s="1"/>
  <c r="V5814" i="6" s="1"/>
  <c r="P1780" i="6"/>
  <c r="P1726" i="6"/>
  <c r="U1726" i="6" s="1"/>
  <c r="V1726" i="6" s="1"/>
  <c r="P1722" i="6"/>
  <c r="P1658" i="6"/>
  <c r="N1622" i="6"/>
  <c r="P1592" i="6"/>
  <c r="N1563" i="6"/>
  <c r="P1473" i="6"/>
  <c r="U1473" i="6" s="1"/>
  <c r="P1466" i="6"/>
  <c r="U1466" i="6" s="1"/>
  <c r="V1466" i="6" s="1"/>
  <c r="P1461" i="6"/>
  <c r="U1461" i="6" s="1"/>
  <c r="V1461" i="6" s="1"/>
  <c r="P1455" i="6"/>
  <c r="U1455" i="6" s="1"/>
  <c r="V1455" i="6" s="1"/>
  <c r="N1441" i="6"/>
  <c r="N1435" i="6"/>
  <c r="P1435" i="6" s="1"/>
  <c r="U1435" i="6" s="1"/>
  <c r="V1435" i="6" s="1"/>
  <c r="N1430" i="6"/>
  <c r="P1430" i="6" s="1"/>
  <c r="U1430" i="6" s="1"/>
  <c r="V1430" i="6" s="1"/>
  <c r="N1378" i="6"/>
  <c r="N1367" i="6"/>
  <c r="P1322" i="6"/>
  <c r="U1322" i="6" s="1"/>
  <c r="V1322" i="6" s="1"/>
  <c r="N1282" i="6"/>
  <c r="N1244" i="6"/>
  <c r="P1187" i="6"/>
  <c r="U1187" i="6" s="1"/>
  <c r="V1187" i="6" s="1"/>
  <c r="P1149" i="6"/>
  <c r="N1142" i="6"/>
  <c r="P1026" i="6"/>
  <c r="U1026" i="6" s="1"/>
  <c r="V1026" i="6" s="1"/>
  <c r="P1002" i="6"/>
  <c r="U1002" i="6" s="1"/>
  <c r="V1002" i="6" s="1"/>
  <c r="P998" i="6"/>
  <c r="U998" i="6" s="1"/>
  <c r="V998" i="6" s="1"/>
  <c r="P992" i="6"/>
  <c r="U992" i="6" s="1"/>
  <c r="V992" i="6" s="1"/>
  <c r="P975" i="6"/>
  <c r="U975" i="6" s="1"/>
  <c r="V975" i="6" s="1"/>
  <c r="P969" i="6"/>
  <c r="U969" i="6" s="1"/>
  <c r="V969" i="6" s="1"/>
  <c r="P698" i="6"/>
  <c r="U698" i="6" s="1"/>
  <c r="V698" i="6" s="1"/>
  <c r="P654" i="6"/>
  <c r="U654" i="6" s="1"/>
  <c r="V654" i="6" s="1"/>
  <c r="P549" i="6"/>
  <c r="U549" i="6" s="1"/>
  <c r="V549" i="6" s="1"/>
  <c r="P301" i="6"/>
  <c r="U301" i="6" s="1"/>
  <c r="V301" i="6" s="1"/>
  <c r="P18" i="6"/>
  <c r="U18" i="6" s="1"/>
  <c r="P1702" i="6"/>
  <c r="U1702" i="6" s="1"/>
  <c r="V1702" i="6" s="1"/>
  <c r="P1691" i="6"/>
  <c r="U1691" i="6" s="1"/>
  <c r="V1691" i="6" s="1"/>
  <c r="P1661" i="6"/>
  <c r="U1661" i="6" s="1"/>
  <c r="P1587" i="6"/>
  <c r="N1497" i="6"/>
  <c r="P1324" i="6"/>
  <c r="U1324" i="6" s="1"/>
  <c r="V1324" i="6" s="1"/>
  <c r="P1321" i="6"/>
  <c r="N1203" i="6"/>
  <c r="P1199" i="6"/>
  <c r="U1199" i="6" s="1"/>
  <c r="V1199" i="6" s="1"/>
  <c r="P1156" i="6"/>
  <c r="P1099" i="6"/>
  <c r="P1001" i="6"/>
  <c r="U1001" i="6" s="1"/>
  <c r="V1001" i="6" s="1"/>
  <c r="P991" i="6"/>
  <c r="P968" i="6"/>
  <c r="U968" i="6" s="1"/>
  <c r="V968" i="6" s="1"/>
  <c r="P665" i="6"/>
  <c r="U665" i="6" s="1"/>
  <c r="V665" i="6" s="1"/>
  <c r="P635" i="6"/>
  <c r="U635" i="6" s="1"/>
  <c r="V635" i="6" s="1"/>
  <c r="P515" i="6"/>
  <c r="P462" i="6"/>
  <c r="N1374" i="6"/>
  <c r="P1224" i="6"/>
  <c r="U1224" i="6" s="1"/>
  <c r="V1224" i="6" s="1"/>
  <c r="P1193" i="6"/>
  <c r="U1193" i="6" s="1"/>
  <c r="V1193" i="6" s="1"/>
  <c r="P1151" i="6"/>
  <c r="P1077" i="6"/>
  <c r="U1077" i="6" s="1"/>
  <c r="V1077" i="6" s="1"/>
  <c r="P1071" i="6"/>
  <c r="P1028" i="6"/>
  <c r="U1028" i="6" s="1"/>
  <c r="V1028" i="6" s="1"/>
  <c r="P967" i="6"/>
  <c r="U967" i="6" s="1"/>
  <c r="V967" i="6" s="1"/>
  <c r="P844" i="6"/>
  <c r="U844" i="6" s="1"/>
  <c r="V844" i="6" s="1"/>
  <c r="P689" i="6"/>
  <c r="U689" i="6" s="1"/>
  <c r="V689" i="6" s="1"/>
  <c r="P653" i="6"/>
  <c r="U653" i="6" s="1"/>
  <c r="V653" i="6" s="1"/>
  <c r="P647" i="6"/>
  <c r="U647" i="6" s="1"/>
  <c r="V647" i="6" s="1"/>
  <c r="P644" i="6"/>
  <c r="P428" i="6"/>
  <c r="U428" i="6" s="1"/>
  <c r="V428" i="6" s="1"/>
  <c r="P290" i="6"/>
  <c r="N1490" i="6"/>
  <c r="P1474" i="6"/>
  <c r="U1474" i="6" s="1"/>
  <c r="P1405" i="6"/>
  <c r="U1405" i="6" s="1"/>
  <c r="V1405" i="6" s="1"/>
  <c r="N1381" i="6"/>
  <c r="N1372" i="6"/>
  <c r="P1323" i="6"/>
  <c r="U1323" i="6" s="1"/>
  <c r="V1323" i="6" s="1"/>
  <c r="N1252" i="6"/>
  <c r="N1215" i="6"/>
  <c r="P1167" i="6"/>
  <c r="U1167" i="6" s="1"/>
  <c r="V1167" i="6" s="1"/>
  <c r="P1158" i="6"/>
  <c r="P839" i="6"/>
  <c r="U839" i="6" s="1"/>
  <c r="V839" i="6" s="1"/>
  <c r="P652" i="6"/>
  <c r="U652" i="6" s="1"/>
  <c r="V652" i="6" s="1"/>
  <c r="P15" i="6"/>
  <c r="U15" i="6" s="1"/>
  <c r="V15" i="6" s="1"/>
  <c r="P5799" i="6"/>
  <c r="U5799" i="6" s="1"/>
  <c r="V5799" i="6" s="1"/>
  <c r="P5800" i="6"/>
  <c r="U5800" i="6" s="1"/>
  <c r="V5800" i="6" s="1"/>
  <c r="N5796" i="6"/>
  <c r="N5795" i="6"/>
  <c r="P5795" i="6" s="1"/>
  <c r="U5795" i="6" s="1"/>
  <c r="V5795" i="6" s="1"/>
  <c r="P366" i="14"/>
  <c r="P367" i="14"/>
  <c r="P748" i="14"/>
  <c r="U4851" i="6"/>
  <c r="U4705" i="6"/>
  <c r="V4705" i="6" s="1"/>
  <c r="M651" i="14"/>
  <c r="R651" i="14" s="1"/>
  <c r="P516" i="14"/>
  <c r="P808" i="14"/>
  <c r="P656" i="14"/>
  <c r="P86" i="14"/>
  <c r="P271" i="14"/>
  <c r="P485" i="14"/>
  <c r="P174" i="14"/>
  <c r="P713" i="14"/>
  <c r="P491" i="14"/>
  <c r="P248" i="14"/>
  <c r="P422" i="14"/>
  <c r="P785" i="14"/>
  <c r="Q817" i="14"/>
  <c r="Q820" i="14"/>
  <c r="N5853" i="6"/>
  <c r="P5853" i="6" s="1"/>
  <c r="U5853" i="6" s="1"/>
  <c r="P5837" i="6"/>
  <c r="U5837" i="6" s="1"/>
  <c r="P5826" i="6"/>
  <c r="U5826" i="6" s="1"/>
  <c r="P5777" i="6"/>
  <c r="P5775" i="6"/>
  <c r="P5732" i="6"/>
  <c r="P5725" i="6"/>
  <c r="U5725" i="6" s="1"/>
  <c r="V5725" i="6" s="1"/>
  <c r="P5702" i="6"/>
  <c r="U5702" i="6" s="1"/>
  <c r="P5648" i="6"/>
  <c r="U5648" i="6" s="1"/>
  <c r="V5648" i="6" s="1"/>
  <c r="P5597" i="6"/>
  <c r="P5554" i="6"/>
  <c r="U5554" i="6" s="1"/>
  <c r="P5536" i="6"/>
  <c r="U5536" i="6" s="1"/>
  <c r="P5533" i="6"/>
  <c r="U5533" i="6" s="1"/>
  <c r="V5533" i="6" s="1"/>
  <c r="P5524" i="6"/>
  <c r="P5513" i="6"/>
  <c r="U5513" i="6" s="1"/>
  <c r="V5513" i="6" s="1"/>
  <c r="P5510" i="6"/>
  <c r="P5482" i="6"/>
  <c r="U5482" i="6" s="1"/>
  <c r="V5482" i="6" s="1"/>
  <c r="P5447" i="6"/>
  <c r="U5447" i="6" s="1"/>
  <c r="V5447" i="6" s="1"/>
  <c r="P5438" i="6"/>
  <c r="U5438" i="6" s="1"/>
  <c r="V5438" i="6" s="1"/>
  <c r="P5432" i="6"/>
  <c r="P5422" i="6"/>
  <c r="U5422" i="6" s="1"/>
  <c r="V5422" i="6" s="1"/>
  <c r="O4524" i="6"/>
  <c r="O4523" i="6"/>
  <c r="P4523" i="6" s="1"/>
  <c r="U4523" i="6" s="1"/>
  <c r="V4523" i="6" s="1"/>
  <c r="P5738" i="6"/>
  <c r="U5738" i="6" s="1"/>
  <c r="V5738" i="6" s="1"/>
  <c r="P5724" i="6"/>
  <c r="P5580" i="6"/>
  <c r="U5580" i="6" s="1"/>
  <c r="V5580" i="6" s="1"/>
  <c r="P5535" i="6"/>
  <c r="U5535" i="6" s="1"/>
  <c r="P5532" i="6"/>
  <c r="U5532" i="6" s="1"/>
  <c r="P5351" i="6"/>
  <c r="U5351" i="6" s="1"/>
  <c r="V5351" i="6" s="1"/>
  <c r="P5342" i="6"/>
  <c r="P5289" i="6"/>
  <c r="P5260" i="6"/>
  <c r="U5260" i="6" s="1"/>
  <c r="V5260" i="6" s="1"/>
  <c r="P5192" i="6"/>
  <c r="U5192" i="6" s="1"/>
  <c r="V5192" i="6" s="1"/>
  <c r="P5186" i="6"/>
  <c r="U5186" i="6" s="1"/>
  <c r="V5186" i="6" s="1"/>
  <c r="P5157" i="6"/>
  <c r="U5157" i="6" s="1"/>
  <c r="V5157" i="6" s="1"/>
  <c r="P5154" i="6"/>
  <c r="U5154" i="6" s="1"/>
  <c r="V5154" i="6" s="1"/>
  <c r="P5151" i="6"/>
  <c r="U5151" i="6" s="1"/>
  <c r="V5151" i="6" s="1"/>
  <c r="P5123" i="6"/>
  <c r="U5123" i="6" s="1"/>
  <c r="V5123" i="6" s="1"/>
  <c r="P5082" i="6"/>
  <c r="U5082" i="6" s="1"/>
  <c r="V5082" i="6" s="1"/>
  <c r="P5038" i="6"/>
  <c r="P5027" i="6"/>
  <c r="U5027" i="6" s="1"/>
  <c r="V5027" i="6" s="1"/>
  <c r="P4945" i="6"/>
  <c r="U4945" i="6" s="1"/>
  <c r="V4945" i="6" s="1"/>
  <c r="P4903" i="6"/>
  <c r="U4903" i="6" s="1"/>
  <c r="V4903" i="6" s="1"/>
  <c r="P4812" i="6"/>
  <c r="U4812" i="6" s="1"/>
  <c r="V4812" i="6" s="1"/>
  <c r="P4739" i="6"/>
  <c r="U4739" i="6" s="1"/>
  <c r="V4739" i="6" s="1"/>
  <c r="P4736" i="6"/>
  <c r="U4736" i="6" s="1"/>
  <c r="V4736" i="6" s="1"/>
  <c r="P4733" i="6"/>
  <c r="U4733" i="6" s="1"/>
  <c r="V4733" i="6" s="1"/>
  <c r="P4648" i="6"/>
  <c r="U4648" i="6" s="1"/>
  <c r="V4648" i="6" s="1"/>
  <c r="P4645" i="6"/>
  <c r="U4645" i="6" s="1"/>
  <c r="V4645" i="6" s="1"/>
  <c r="P4639" i="6"/>
  <c r="P4634" i="6"/>
  <c r="U4634" i="6" s="1"/>
  <c r="V4634" i="6" s="1"/>
  <c r="P4604" i="6"/>
  <c r="U4604" i="6" s="1"/>
  <c r="V4604" i="6" s="1"/>
  <c r="P4566" i="6"/>
  <c r="U4566" i="6" s="1"/>
  <c r="V4566" i="6" s="1"/>
  <c r="P4533" i="6"/>
  <c r="P4999" i="6"/>
  <c r="U4999" i="6" s="1"/>
  <c r="V4999" i="6" s="1"/>
  <c r="P4986" i="6"/>
  <c r="U4986" i="6" s="1"/>
  <c r="V4986" i="6" s="1"/>
  <c r="P4840" i="6"/>
  <c r="P4793" i="6"/>
  <c r="U4793" i="6" s="1"/>
  <c r="V4793" i="6" s="1"/>
  <c r="P4719" i="6"/>
  <c r="U4719" i="6" s="1"/>
  <c r="V4719" i="6" s="1"/>
  <c r="N5859" i="6"/>
  <c r="P5859" i="6" s="1"/>
  <c r="U5859" i="6" s="1"/>
  <c r="P5835" i="6"/>
  <c r="U5835" i="6" s="1"/>
  <c r="P5804" i="6"/>
  <c r="U5804" i="6" s="1"/>
  <c r="P5762" i="6"/>
  <c r="P5753" i="6"/>
  <c r="P5741" i="6"/>
  <c r="U5741" i="6" s="1"/>
  <c r="V5741" i="6" s="1"/>
  <c r="P5715" i="6"/>
  <c r="P5679" i="6"/>
  <c r="U5679" i="6" s="1"/>
  <c r="P5650" i="6"/>
  <c r="P5641" i="6"/>
  <c r="U5641" i="6" s="1"/>
  <c r="P5613" i="6"/>
  <c r="N5595" i="6"/>
  <c r="P5595" i="6" s="1"/>
  <c r="U5595" i="6" s="1"/>
  <c r="V5595" i="6" s="1"/>
  <c r="P5566" i="6"/>
  <c r="P5556" i="6"/>
  <c r="U5556" i="6" s="1"/>
  <c r="P5550" i="6"/>
  <c r="U5550" i="6" s="1"/>
  <c r="V5550" i="6" s="1"/>
  <c r="P5512" i="6"/>
  <c r="U5512" i="6" s="1"/>
  <c r="V5512" i="6" s="1"/>
  <c r="P5495" i="6"/>
  <c r="P5485" i="6"/>
  <c r="U5485" i="6" s="1"/>
  <c r="V5485" i="6" s="1"/>
  <c r="P5478" i="6"/>
  <c r="U5478" i="6" s="1"/>
  <c r="V5478" i="6" s="1"/>
  <c r="P5472" i="6"/>
  <c r="U5472" i="6" s="1"/>
  <c r="V5472" i="6" s="1"/>
  <c r="P5470" i="6"/>
  <c r="U5470" i="6" s="1"/>
  <c r="V5470" i="6" s="1"/>
  <c r="P5462" i="6"/>
  <c r="U5462" i="6" s="1"/>
  <c r="P5453" i="6"/>
  <c r="P5426" i="6"/>
  <c r="U5426" i="6" s="1"/>
  <c r="V5426" i="6" s="1"/>
  <c r="P5416" i="6"/>
  <c r="U5416" i="6" s="1"/>
  <c r="V5416" i="6" s="1"/>
  <c r="P5400" i="6"/>
  <c r="U5400" i="6" s="1"/>
  <c r="V5400" i="6" s="1"/>
  <c r="P5379" i="6"/>
  <c r="P5350" i="6"/>
  <c r="U5350" i="6" s="1"/>
  <c r="V5350" i="6" s="1"/>
  <c r="P5329" i="6"/>
  <c r="U5329" i="6" s="1"/>
  <c r="V5329" i="6" s="1"/>
  <c r="P5284" i="6"/>
  <c r="U5284" i="6" s="1"/>
  <c r="V5284" i="6" s="1"/>
  <c r="P5266" i="6"/>
  <c r="U5266" i="6" s="1"/>
  <c r="V5266" i="6" s="1"/>
  <c r="P5233" i="6"/>
  <c r="P5143" i="6"/>
  <c r="U5143" i="6" s="1"/>
  <c r="P5140" i="6"/>
  <c r="P5118" i="6"/>
  <c r="U5118" i="6" s="1"/>
  <c r="V5118" i="6" s="1"/>
  <c r="P5081" i="6"/>
  <c r="U5081" i="6" s="1"/>
  <c r="V5081" i="6" s="1"/>
  <c r="P4989" i="6"/>
  <c r="U4989" i="6" s="1"/>
  <c r="V4989" i="6" s="1"/>
  <c r="P4951" i="6"/>
  <c r="U4951" i="6" s="1"/>
  <c r="V4951" i="6" s="1"/>
  <c r="P4944" i="6"/>
  <c r="U4944" i="6" s="1"/>
  <c r="V4944" i="6" s="1"/>
  <c r="P4915" i="6"/>
  <c r="U4915" i="6" s="1"/>
  <c r="V4915" i="6" s="1"/>
  <c r="P4902" i="6"/>
  <c r="U4902" i="6" s="1"/>
  <c r="V4902" i="6" s="1"/>
  <c r="P4721" i="6"/>
  <c r="U4721" i="6" s="1"/>
  <c r="V4721" i="6" s="1"/>
  <c r="P4692" i="6"/>
  <c r="U4692" i="6" s="1"/>
  <c r="V4692" i="6" s="1"/>
  <c r="P4658" i="6"/>
  <c r="U4658" i="6" s="1"/>
  <c r="V4658" i="6" s="1"/>
  <c r="P4610" i="6"/>
  <c r="U4610" i="6" s="1"/>
  <c r="V4610" i="6" s="1"/>
  <c r="P4593" i="6"/>
  <c r="U4593" i="6" s="1"/>
  <c r="V4593" i="6" s="1"/>
  <c r="C4" i="48"/>
  <c r="N5857" i="6"/>
  <c r="P5857" i="6" s="1"/>
  <c r="U5857" i="6" s="1"/>
  <c r="N5591" i="6"/>
  <c r="P5591" i="6" s="1"/>
  <c r="U5591" i="6" s="1"/>
  <c r="V5591" i="6" s="1"/>
  <c r="N5587" i="6"/>
  <c r="P5587" i="6" s="1"/>
  <c r="U5587" i="6" s="1"/>
  <c r="V5587" i="6" s="1"/>
  <c r="P5469" i="6"/>
  <c r="U5469" i="6" s="1"/>
  <c r="V5469" i="6" s="1"/>
  <c r="P5461" i="6"/>
  <c r="P5399" i="6"/>
  <c r="P5391" i="6"/>
  <c r="P5384" i="6"/>
  <c r="U5384" i="6" s="1"/>
  <c r="V5384" i="6" s="1"/>
  <c r="P5347" i="6"/>
  <c r="U5347" i="6" s="1"/>
  <c r="V5347" i="6" s="1"/>
  <c r="P5272" i="6"/>
  <c r="P5268" i="6"/>
  <c r="U5268" i="6" s="1"/>
  <c r="P5243" i="6"/>
  <c r="P5206" i="6"/>
  <c r="U5206" i="6" s="1"/>
  <c r="V5206" i="6" s="1"/>
  <c r="P5182" i="6"/>
  <c r="P5090" i="6"/>
  <c r="U5090" i="6" s="1"/>
  <c r="V5090" i="6" s="1"/>
  <c r="P5021" i="6"/>
  <c r="U5021" i="6" s="1"/>
  <c r="V5021" i="6" s="1"/>
  <c r="P5004" i="6"/>
  <c r="U5004" i="6" s="1"/>
  <c r="V5004" i="6" s="1"/>
  <c r="P4954" i="6"/>
  <c r="U4954" i="6" s="1"/>
  <c r="V4954" i="6" s="1"/>
  <c r="P4896" i="6"/>
  <c r="U4896" i="6" s="1"/>
  <c r="V4896" i="6" s="1"/>
  <c r="P4872" i="6"/>
  <c r="U4872" i="6" s="1"/>
  <c r="V4872" i="6" s="1"/>
  <c r="P4863" i="6"/>
  <c r="U4863" i="6" s="1"/>
  <c r="V4863" i="6" s="1"/>
  <c r="P4795" i="6"/>
  <c r="U4795" i="6" s="1"/>
  <c r="V4795" i="6" s="1"/>
  <c r="P4785" i="6"/>
  <c r="P4778" i="6"/>
  <c r="U4778" i="6" s="1"/>
  <c r="P4744" i="6"/>
  <c r="U4744" i="6" s="1"/>
  <c r="V4744" i="6" s="1"/>
  <c r="P4735" i="6"/>
  <c r="U4735" i="6" s="1"/>
  <c r="V4735" i="6" s="1"/>
  <c r="P4691" i="6"/>
  <c r="U4691" i="6" s="1"/>
  <c r="V4691" i="6" s="1"/>
  <c r="P4677" i="6"/>
  <c r="U4677" i="6" s="1"/>
  <c r="V4677" i="6" s="1"/>
  <c r="P4629" i="6"/>
  <c r="P4621" i="6"/>
  <c r="U4621" i="6" s="1"/>
  <c r="V4621" i="6" s="1"/>
  <c r="P4598" i="6"/>
  <c r="U4598" i="6" s="1"/>
  <c r="V4598" i="6" s="1"/>
  <c r="N5855" i="6"/>
  <c r="P5855" i="6" s="1"/>
  <c r="U5855" i="6" s="1"/>
  <c r="P5778" i="6"/>
  <c r="U5778" i="6" s="1"/>
  <c r="V5778" i="6" s="1"/>
  <c r="P5696" i="6"/>
  <c r="U5696" i="6" s="1"/>
  <c r="P5693" i="6"/>
  <c r="N5594" i="6"/>
  <c r="P5594" i="6" s="1"/>
  <c r="U5594" i="6" s="1"/>
  <c r="N5590" i="6"/>
  <c r="P5590" i="6" s="1"/>
  <c r="U5590" i="6" s="1"/>
  <c r="V5590" i="6" s="1"/>
  <c r="P5578" i="6"/>
  <c r="U5578" i="6" s="1"/>
  <c r="V5578" i="6" s="1"/>
  <c r="P5517" i="6"/>
  <c r="U5517" i="6" s="1"/>
  <c r="V5517" i="6" s="1"/>
  <c r="P5404" i="6"/>
  <c r="U5404" i="6" s="1"/>
  <c r="V5404" i="6" s="1"/>
  <c r="P5226" i="6"/>
  <c r="P5079" i="6"/>
  <c r="P4791" i="6"/>
  <c r="U4791" i="6" s="1"/>
  <c r="V4791" i="6" s="1"/>
  <c r="P4652" i="6"/>
  <c r="P4514" i="6"/>
  <c r="U4514" i="6" s="1"/>
  <c r="V4514" i="6" s="1"/>
  <c r="O4515" i="6"/>
  <c r="P4515" i="6" s="1"/>
  <c r="U4515" i="6" s="1"/>
  <c r="V4515" i="6" s="1"/>
  <c r="O4511" i="6"/>
  <c r="P4451" i="6"/>
  <c r="U4451" i="6" s="1"/>
  <c r="V4451" i="6" s="1"/>
  <c r="O4435" i="6"/>
  <c r="P4426" i="6"/>
  <c r="U4426" i="6" s="1"/>
  <c r="V4426" i="6" s="1"/>
  <c r="P4394" i="6"/>
  <c r="U4394" i="6" s="1"/>
  <c r="V4394" i="6" s="1"/>
  <c r="P4354" i="6"/>
  <c r="U4354" i="6" s="1"/>
  <c r="V4354" i="6" s="1"/>
  <c r="P4342" i="6"/>
  <c r="U4342" i="6" s="1"/>
  <c r="V4342" i="6" s="1"/>
  <c r="O4318" i="6"/>
  <c r="P4318" i="6" s="1"/>
  <c r="U4318" i="6" s="1"/>
  <c r="V4318" i="6" s="1"/>
  <c r="O4315" i="6"/>
  <c r="P4315" i="6" s="1"/>
  <c r="U4315" i="6" s="1"/>
  <c r="V4315" i="6" s="1"/>
  <c r="O4312" i="6"/>
  <c r="P4312" i="6" s="1"/>
  <c r="P4290" i="6"/>
  <c r="U4290" i="6" s="1"/>
  <c r="V4290" i="6" s="1"/>
  <c r="O4118" i="6"/>
  <c r="P4118" i="6" s="1"/>
  <c r="U4118" i="6" s="1"/>
  <c r="V4118" i="6" s="1"/>
  <c r="P3989" i="6"/>
  <c r="O3929" i="6"/>
  <c r="O3926" i="6"/>
  <c r="P3926" i="6" s="1"/>
  <c r="U3926" i="6" s="1"/>
  <c r="V3926" i="6" s="1"/>
  <c r="O3923" i="6"/>
  <c r="O3919" i="6"/>
  <c r="P3919" i="6" s="1"/>
  <c r="U3919" i="6" s="1"/>
  <c r="V3919" i="6" s="1"/>
  <c r="O3900" i="6"/>
  <c r="O3896" i="6"/>
  <c r="O3866" i="6"/>
  <c r="P3866" i="6" s="1"/>
  <c r="U3866" i="6" s="1"/>
  <c r="V3866" i="6" s="1"/>
  <c r="O3425" i="6"/>
  <c r="P3425" i="6" s="1"/>
  <c r="U3425" i="6" s="1"/>
  <c r="V3425" i="6" s="1"/>
  <c r="O3416" i="6"/>
  <c r="P3416" i="6" s="1"/>
  <c r="U3416" i="6" s="1"/>
  <c r="V3416" i="6" s="1"/>
  <c r="O3323" i="6"/>
  <c r="P3323" i="6" s="1"/>
  <c r="U3323" i="6" s="1"/>
  <c r="V3323" i="6" s="1"/>
  <c r="P2983" i="6"/>
  <c r="U2983" i="6" s="1"/>
  <c r="P2980" i="6"/>
  <c r="U2980" i="6" s="1"/>
  <c r="V2980" i="6" s="1"/>
  <c r="P2897" i="6"/>
  <c r="U2897" i="6" s="1"/>
  <c r="V2897" i="6" s="1"/>
  <c r="P2892" i="6"/>
  <c r="U2892" i="6" s="1"/>
  <c r="V2892" i="6" s="1"/>
  <c r="P2870" i="6"/>
  <c r="U2870" i="6" s="1"/>
  <c r="V2870" i="6" s="1"/>
  <c r="O2689" i="6"/>
  <c r="O2686" i="6"/>
  <c r="P2686" i="6" s="1"/>
  <c r="U2686" i="6" s="1"/>
  <c r="V2686" i="6" s="1"/>
  <c r="O2691" i="6"/>
  <c r="P2691" i="6" s="1"/>
  <c r="U2691" i="6" s="1"/>
  <c r="V2691" i="6" s="1"/>
  <c r="P2681" i="6"/>
  <c r="P4520" i="6"/>
  <c r="U4520" i="6" s="1"/>
  <c r="V4520" i="6" s="1"/>
  <c r="O4450" i="6"/>
  <c r="P4450" i="6" s="1"/>
  <c r="U4450" i="6" s="1"/>
  <c r="V4450" i="6" s="1"/>
  <c r="P4408" i="6"/>
  <c r="U4408" i="6" s="1"/>
  <c r="V4408" i="6" s="1"/>
  <c r="P4388" i="6"/>
  <c r="U4388" i="6" s="1"/>
  <c r="V4388" i="6" s="1"/>
  <c r="P4376" i="6"/>
  <c r="P4336" i="6"/>
  <c r="U4336" i="6" s="1"/>
  <c r="V4336" i="6" s="1"/>
  <c r="P4242" i="6"/>
  <c r="U4242" i="6" s="1"/>
  <c r="V4242" i="6" s="1"/>
  <c r="P4165" i="6"/>
  <c r="U4165" i="6" s="1"/>
  <c r="V4165" i="6" s="1"/>
  <c r="O4086" i="6"/>
  <c r="P4086" i="6" s="1"/>
  <c r="U4086" i="6" s="1"/>
  <c r="V4086" i="6" s="1"/>
  <c r="P4077" i="6"/>
  <c r="U4077" i="6" s="1"/>
  <c r="V4077" i="6" s="1"/>
  <c r="O4072" i="6"/>
  <c r="O4068" i="6"/>
  <c r="P4068" i="6" s="1"/>
  <c r="U4068" i="6" s="1"/>
  <c r="V4068" i="6" s="1"/>
  <c r="P4039" i="6"/>
  <c r="P4014" i="6"/>
  <c r="U4014" i="6" s="1"/>
  <c r="V4014" i="6" s="1"/>
  <c r="P3992" i="6"/>
  <c r="U3992" i="6" s="1"/>
  <c r="V3992" i="6" s="1"/>
  <c r="P3939" i="6"/>
  <c r="P3903" i="6"/>
  <c r="U3903" i="6" s="1"/>
  <c r="V3903" i="6" s="1"/>
  <c r="O3848" i="6"/>
  <c r="P3848" i="6" s="1"/>
  <c r="U3848" i="6" s="1"/>
  <c r="V3848" i="6" s="1"/>
  <c r="O3827" i="6"/>
  <c r="P3827" i="6" s="1"/>
  <c r="U3827" i="6" s="1"/>
  <c r="V3827" i="6" s="1"/>
  <c r="O3824" i="6"/>
  <c r="P3824" i="6" s="1"/>
  <c r="U3824" i="6" s="1"/>
  <c r="V3824" i="6" s="1"/>
  <c r="P3821" i="6"/>
  <c r="U3821" i="6" s="1"/>
  <c r="V3821" i="6" s="1"/>
  <c r="O3817" i="6"/>
  <c r="P3817" i="6" s="1"/>
  <c r="U3817" i="6" s="1"/>
  <c r="V3817" i="6" s="1"/>
  <c r="O3809" i="6"/>
  <c r="P3809" i="6" s="1"/>
  <c r="U3809" i="6" s="1"/>
  <c r="V3809" i="6" s="1"/>
  <c r="P3772" i="6"/>
  <c r="U3772" i="6" s="1"/>
  <c r="V3772" i="6" s="1"/>
  <c r="O3711" i="6"/>
  <c r="P3708" i="6"/>
  <c r="U3708" i="6" s="1"/>
  <c r="V3708" i="6" s="1"/>
  <c r="O3704" i="6"/>
  <c r="P3704" i="6" s="1"/>
  <c r="U3704" i="6" s="1"/>
  <c r="V3704" i="6" s="1"/>
  <c r="P3662" i="6"/>
  <c r="U3662" i="6" s="1"/>
  <c r="V3662" i="6" s="1"/>
  <c r="O3632" i="6"/>
  <c r="P3632" i="6" s="1"/>
  <c r="U3632" i="6" s="1"/>
  <c r="V3632" i="6" s="1"/>
  <c r="P3597" i="6"/>
  <c r="U3597" i="6" s="1"/>
  <c r="V3597" i="6" s="1"/>
  <c r="P3588" i="6"/>
  <c r="U3588" i="6" s="1"/>
  <c r="V3588" i="6" s="1"/>
  <c r="P3585" i="6"/>
  <c r="U3585" i="6" s="1"/>
  <c r="V3585" i="6" s="1"/>
  <c r="P3582" i="6"/>
  <c r="U3582" i="6" s="1"/>
  <c r="V3582" i="6" s="1"/>
  <c r="P3557" i="6"/>
  <c r="U3557" i="6" s="1"/>
  <c r="P3544" i="6"/>
  <c r="U3544" i="6" s="1"/>
  <c r="V3544" i="6" s="1"/>
  <c r="P3477" i="6"/>
  <c r="U3477" i="6" s="1"/>
  <c r="V3477" i="6" s="1"/>
  <c r="O3473" i="6"/>
  <c r="P3467" i="6"/>
  <c r="U3467" i="6" s="1"/>
  <c r="V3467" i="6" s="1"/>
  <c r="P3437" i="6"/>
  <c r="U3437" i="6" s="1"/>
  <c r="V3437" i="6" s="1"/>
  <c r="P3366" i="6"/>
  <c r="U3366" i="6" s="1"/>
  <c r="V3366" i="6" s="1"/>
  <c r="O3329" i="6"/>
  <c r="P3326" i="6"/>
  <c r="U3326" i="6" s="1"/>
  <c r="V3326" i="6" s="1"/>
  <c r="P3309" i="6"/>
  <c r="U3309" i="6" s="1"/>
  <c r="V3309" i="6" s="1"/>
  <c r="P3303" i="6"/>
  <c r="P3297" i="6"/>
  <c r="U3297" i="6" s="1"/>
  <c r="P3280" i="6"/>
  <c r="U3280" i="6" s="1"/>
  <c r="V3280" i="6" s="1"/>
  <c r="P3268" i="6"/>
  <c r="U3268" i="6" s="1"/>
  <c r="V3268" i="6" s="1"/>
  <c r="P3252" i="6"/>
  <c r="U3252" i="6" s="1"/>
  <c r="V3252" i="6" s="1"/>
  <c r="P3230" i="6"/>
  <c r="U3230" i="6" s="1"/>
  <c r="V3230" i="6" s="1"/>
  <c r="P3220" i="6"/>
  <c r="U3220" i="6" s="1"/>
  <c r="V3220" i="6" s="1"/>
  <c r="P3215" i="6"/>
  <c r="U3215" i="6" s="1"/>
  <c r="V3215" i="6" s="1"/>
  <c r="P3137" i="6"/>
  <c r="U3137" i="6" s="1"/>
  <c r="V3137" i="6" s="1"/>
  <c r="P3131" i="6"/>
  <c r="U3131" i="6" s="1"/>
  <c r="V3131" i="6" s="1"/>
  <c r="P3125" i="6"/>
  <c r="P3105" i="6"/>
  <c r="U3105" i="6" s="1"/>
  <c r="V3105" i="6" s="1"/>
  <c r="P3083" i="6"/>
  <c r="U3083" i="6" s="1"/>
  <c r="V3083" i="6" s="1"/>
  <c r="P3040" i="6"/>
  <c r="U3040" i="6" s="1"/>
  <c r="V3040" i="6" s="1"/>
  <c r="P3018" i="6"/>
  <c r="U3018" i="6" s="1"/>
  <c r="P2925" i="6"/>
  <c r="U2925" i="6" s="1"/>
  <c r="V2925" i="6" s="1"/>
  <c r="P2763" i="6"/>
  <c r="U2763" i="6" s="1"/>
  <c r="V2763" i="6" s="1"/>
  <c r="O2767" i="6"/>
  <c r="O2752" i="6"/>
  <c r="P2752" i="6" s="1"/>
  <c r="U2752" i="6" s="1"/>
  <c r="V2752" i="6" s="1"/>
  <c r="O2764" i="6"/>
  <c r="P2764" i="6" s="1"/>
  <c r="U2764" i="6" s="1"/>
  <c r="O2761" i="6"/>
  <c r="O2769" i="6"/>
  <c r="O2758" i="6"/>
  <c r="O2765" i="6"/>
  <c r="O2760" i="6"/>
  <c r="P2760" i="6" s="1"/>
  <c r="U2760" i="6" s="1"/>
  <c r="V2760" i="6" s="1"/>
  <c r="P4428" i="6"/>
  <c r="U4428" i="6" s="1"/>
  <c r="V4428" i="6" s="1"/>
  <c r="P4363" i="6"/>
  <c r="P4353" i="6"/>
  <c r="U4353" i="6" s="1"/>
  <c r="V4353" i="6" s="1"/>
  <c r="P4331" i="6"/>
  <c r="U4331" i="6" s="1"/>
  <c r="V4331" i="6" s="1"/>
  <c r="P4320" i="6"/>
  <c r="U4320" i="6" s="1"/>
  <c r="V4320" i="6" s="1"/>
  <c r="P4314" i="6"/>
  <c r="U4314" i="6" s="1"/>
  <c r="V4314" i="6" s="1"/>
  <c r="P4305" i="6"/>
  <c r="U4305" i="6" s="1"/>
  <c r="V4305" i="6" s="1"/>
  <c r="P4292" i="6"/>
  <c r="U4292" i="6" s="1"/>
  <c r="V4292" i="6" s="1"/>
  <c r="P4289" i="6"/>
  <c r="P4233" i="6"/>
  <c r="U4233" i="6" s="1"/>
  <c r="P4089" i="6"/>
  <c r="U4089" i="6" s="1"/>
  <c r="O4071" i="6"/>
  <c r="P4010" i="6"/>
  <c r="U4010" i="6" s="1"/>
  <c r="V4010" i="6" s="1"/>
  <c r="P3958" i="6"/>
  <c r="U3958" i="6" s="1"/>
  <c r="O3830" i="6"/>
  <c r="P3830" i="6" s="1"/>
  <c r="U3830" i="6" s="1"/>
  <c r="V3830" i="6" s="1"/>
  <c r="O3826" i="6"/>
  <c r="O3823" i="6"/>
  <c r="P3823" i="6" s="1"/>
  <c r="U3823" i="6" s="1"/>
  <c r="V3823" i="6" s="1"/>
  <c r="O3819" i="6"/>
  <c r="P3668" i="6"/>
  <c r="U3668" i="6" s="1"/>
  <c r="V3668" i="6" s="1"/>
  <c r="O3635" i="6"/>
  <c r="P3628" i="6"/>
  <c r="U3628" i="6" s="1"/>
  <c r="V3628" i="6" s="1"/>
  <c r="P3625" i="6"/>
  <c r="U3625" i="6" s="1"/>
  <c r="V3625" i="6" s="1"/>
  <c r="P3590" i="6"/>
  <c r="U3590" i="6" s="1"/>
  <c r="V3590" i="6" s="1"/>
  <c r="P3584" i="6"/>
  <c r="U3584" i="6" s="1"/>
  <c r="V3584" i="6" s="1"/>
  <c r="P3564" i="6"/>
  <c r="U3564" i="6" s="1"/>
  <c r="V3564" i="6" s="1"/>
  <c r="P3538" i="6"/>
  <c r="U3538" i="6" s="1"/>
  <c r="V3538" i="6" s="1"/>
  <c r="P3535" i="6"/>
  <c r="U3535" i="6" s="1"/>
  <c r="V3535" i="6" s="1"/>
  <c r="P3511" i="6"/>
  <c r="U3511" i="6" s="1"/>
  <c r="V3511" i="6" s="1"/>
  <c r="P3479" i="6"/>
  <c r="U3479" i="6" s="1"/>
  <c r="V3479" i="6" s="1"/>
  <c r="P3476" i="6"/>
  <c r="U3476" i="6" s="1"/>
  <c r="V3476" i="6" s="1"/>
  <c r="O3468" i="6"/>
  <c r="P3468" i="6" s="1"/>
  <c r="U3468" i="6" s="1"/>
  <c r="V3468" i="6" s="1"/>
  <c r="P3368" i="6"/>
  <c r="U3368" i="6" s="1"/>
  <c r="V3368" i="6" s="1"/>
  <c r="P3335" i="6"/>
  <c r="U3335" i="6" s="1"/>
  <c r="V3335" i="6" s="1"/>
  <c r="P3262" i="6"/>
  <c r="U3262" i="6" s="1"/>
  <c r="V3262" i="6" s="1"/>
  <c r="P3254" i="6"/>
  <c r="U3254" i="6" s="1"/>
  <c r="P3242" i="6"/>
  <c r="U3242" i="6" s="1"/>
  <c r="V3242" i="6" s="1"/>
  <c r="P3239" i="6"/>
  <c r="U3239" i="6" s="1"/>
  <c r="V3239" i="6" s="1"/>
  <c r="P3219" i="6"/>
  <c r="U3219" i="6" s="1"/>
  <c r="V3219" i="6" s="1"/>
  <c r="P3104" i="6"/>
  <c r="U3104" i="6" s="1"/>
  <c r="V3104" i="6" s="1"/>
  <c r="P3093" i="6"/>
  <c r="U3093" i="6" s="1"/>
  <c r="V3093" i="6" s="1"/>
  <c r="P3042" i="6"/>
  <c r="U3042" i="6" s="1"/>
  <c r="V3042" i="6" s="1"/>
  <c r="P3039" i="6"/>
  <c r="U3039" i="6" s="1"/>
  <c r="V3039" i="6" s="1"/>
  <c r="P3032" i="6"/>
  <c r="U3032" i="6" s="1"/>
  <c r="V3032" i="6" s="1"/>
  <c r="P2978" i="6"/>
  <c r="U2978" i="6" s="1"/>
  <c r="P2963" i="6"/>
  <c r="U2963" i="6" s="1"/>
  <c r="P2952" i="6"/>
  <c r="U2952" i="6" s="1"/>
  <c r="V2952" i="6" s="1"/>
  <c r="P2826" i="6"/>
  <c r="U2826" i="6" s="1"/>
  <c r="V2826" i="6" s="1"/>
  <c r="P2736" i="6"/>
  <c r="P2727" i="6"/>
  <c r="U2727" i="6" s="1"/>
  <c r="V2727" i="6" s="1"/>
  <c r="P4522" i="6"/>
  <c r="U4522" i="6" s="1"/>
  <c r="V4522" i="6" s="1"/>
  <c r="P4519" i="6"/>
  <c r="U4519" i="6" s="1"/>
  <c r="V4519" i="6" s="1"/>
  <c r="O4513" i="6"/>
  <c r="P4513" i="6" s="1"/>
  <c r="U4513" i="6" s="1"/>
  <c r="V4513" i="6" s="1"/>
  <c r="P4510" i="6"/>
  <c r="P4474" i="6"/>
  <c r="U4474" i="6" s="1"/>
  <c r="V4474" i="6" s="1"/>
  <c r="P4453" i="6"/>
  <c r="U4453" i="6" s="1"/>
  <c r="V4453" i="6" s="1"/>
  <c r="O4427" i="6"/>
  <c r="P4427" i="6" s="1"/>
  <c r="U4427" i="6" s="1"/>
  <c r="V4427" i="6" s="1"/>
  <c r="O4424" i="6"/>
  <c r="P4424" i="6" s="1"/>
  <c r="U4424" i="6" s="1"/>
  <c r="V4424" i="6" s="1"/>
  <c r="P4421" i="6"/>
  <c r="U4421" i="6" s="1"/>
  <c r="V4421" i="6" s="1"/>
  <c r="P4417" i="6"/>
  <c r="U4417" i="6" s="1"/>
  <c r="V4417" i="6" s="1"/>
  <c r="P4411" i="6"/>
  <c r="U4411" i="6" s="1"/>
  <c r="V4411" i="6" s="1"/>
  <c r="P4390" i="6"/>
  <c r="U4390" i="6" s="1"/>
  <c r="V4390" i="6" s="1"/>
  <c r="P4387" i="6"/>
  <c r="U4387" i="6" s="1"/>
  <c r="P4381" i="6"/>
  <c r="U4381" i="6" s="1"/>
  <c r="V4381" i="6" s="1"/>
  <c r="O4322" i="6"/>
  <c r="O4319" i="6"/>
  <c r="P4319" i="6" s="1"/>
  <c r="U4319" i="6" s="1"/>
  <c r="O4316" i="6"/>
  <c r="P4301" i="6"/>
  <c r="U4301" i="6" s="1"/>
  <c r="V4301" i="6" s="1"/>
  <c r="P4286" i="6"/>
  <c r="U4286" i="6" s="1"/>
  <c r="V4286" i="6" s="1"/>
  <c r="P4280" i="6"/>
  <c r="U4280" i="6" s="1"/>
  <c r="V4280" i="6" s="1"/>
  <c r="O4254" i="6"/>
  <c r="P4254" i="6" s="1"/>
  <c r="U4254" i="6" s="1"/>
  <c r="V4254" i="6" s="1"/>
  <c r="P4241" i="6"/>
  <c r="U4241" i="6" s="1"/>
  <c r="V4241" i="6" s="1"/>
  <c r="O4238" i="6"/>
  <c r="P4238" i="6" s="1"/>
  <c r="U4238" i="6" s="1"/>
  <c r="V4238" i="6" s="1"/>
  <c r="O4232" i="6"/>
  <c r="O4226" i="6"/>
  <c r="P4226" i="6" s="1"/>
  <c r="U4226" i="6" s="1"/>
  <c r="V4226" i="6" s="1"/>
  <c r="P4167" i="6"/>
  <c r="U4167" i="6" s="1"/>
  <c r="V4167" i="6" s="1"/>
  <c r="O4163" i="6"/>
  <c r="P4163" i="6" s="1"/>
  <c r="U4163" i="6" s="1"/>
  <c r="V4163" i="6" s="1"/>
  <c r="O4124" i="6"/>
  <c r="P4124" i="6" s="1"/>
  <c r="U4124" i="6" s="1"/>
  <c r="V4124" i="6" s="1"/>
  <c r="O4115" i="6"/>
  <c r="P4115" i="6" s="1"/>
  <c r="U4115" i="6" s="1"/>
  <c r="V4115" i="6" s="1"/>
  <c r="O4088" i="6"/>
  <c r="P4044" i="6"/>
  <c r="U4044" i="6" s="1"/>
  <c r="P4013" i="6"/>
  <c r="U4013" i="6" s="1"/>
  <c r="V4013" i="6" s="1"/>
  <c r="P3953" i="6"/>
  <c r="U3953" i="6" s="1"/>
  <c r="O3927" i="6"/>
  <c r="P3927" i="6" s="1"/>
  <c r="U3927" i="6" s="1"/>
  <c r="V3927" i="6" s="1"/>
  <c r="O3924" i="6"/>
  <c r="P3924" i="6" s="1"/>
  <c r="U3924" i="6" s="1"/>
  <c r="V3924" i="6" s="1"/>
  <c r="O3920" i="6"/>
  <c r="P3920" i="6" s="1"/>
  <c r="U3920" i="6" s="1"/>
  <c r="V3920" i="6" s="1"/>
  <c r="P3912" i="6"/>
  <c r="U3912" i="6" s="1"/>
  <c r="V3912" i="6" s="1"/>
  <c r="O3893" i="6"/>
  <c r="P3893" i="6" s="1"/>
  <c r="U3893" i="6" s="1"/>
  <c r="O3806" i="6"/>
  <c r="P3760" i="6"/>
  <c r="U3760" i="6" s="1"/>
  <c r="V3760" i="6" s="1"/>
  <c r="P3741" i="6"/>
  <c r="U3741" i="6" s="1"/>
  <c r="V3741" i="6" s="1"/>
  <c r="O3713" i="6"/>
  <c r="O3691" i="6"/>
  <c r="P3691" i="6" s="1"/>
  <c r="U3691" i="6" s="1"/>
  <c r="V3691" i="6" s="1"/>
  <c r="P3649" i="6"/>
  <c r="U3649" i="6" s="1"/>
  <c r="V3649" i="6" s="1"/>
  <c r="O3644" i="6"/>
  <c r="P3644" i="6" s="1"/>
  <c r="U3644" i="6" s="1"/>
  <c r="O3620" i="6"/>
  <c r="P3620" i="6" s="1"/>
  <c r="U3620" i="6" s="1"/>
  <c r="V3620" i="6" s="1"/>
  <c r="P3543" i="6"/>
  <c r="U3543" i="6" s="1"/>
  <c r="V3543" i="6" s="1"/>
  <c r="O3540" i="6"/>
  <c r="P3540" i="6" s="1"/>
  <c r="U3540" i="6" s="1"/>
  <c r="V3540" i="6" s="1"/>
  <c r="O3537" i="6"/>
  <c r="P3537" i="6" s="1"/>
  <c r="U3537" i="6" s="1"/>
  <c r="V3537" i="6" s="1"/>
  <c r="O3534" i="6"/>
  <c r="P3534" i="6" s="1"/>
  <c r="U3534" i="6" s="1"/>
  <c r="V3534" i="6" s="1"/>
  <c r="O3478" i="6"/>
  <c r="P3478" i="6" s="1"/>
  <c r="U3478" i="6" s="1"/>
  <c r="V3478" i="6" s="1"/>
  <c r="O3471" i="6"/>
  <c r="P3471" i="6" s="1"/>
  <c r="U3471" i="6" s="1"/>
  <c r="V3471" i="6" s="1"/>
  <c r="O3464" i="6"/>
  <c r="P3464" i="6" s="1"/>
  <c r="U3464" i="6" s="1"/>
  <c r="V3464" i="6" s="1"/>
  <c r="P3451" i="6"/>
  <c r="U3451" i="6" s="1"/>
  <c r="V3451" i="6" s="1"/>
  <c r="P3448" i="6"/>
  <c r="U3448" i="6" s="1"/>
  <c r="P3442" i="6"/>
  <c r="U3442" i="6" s="1"/>
  <c r="V3442" i="6" s="1"/>
  <c r="O3422" i="6"/>
  <c r="P3422" i="6" s="1"/>
  <c r="U3422" i="6" s="1"/>
  <c r="V3422" i="6" s="1"/>
  <c r="P3410" i="6"/>
  <c r="U3410" i="6" s="1"/>
  <c r="V3410" i="6" s="1"/>
  <c r="P3407" i="6"/>
  <c r="U3407" i="6" s="1"/>
  <c r="V3407" i="6" s="1"/>
  <c r="P3404" i="6"/>
  <c r="U3404" i="6" s="1"/>
  <c r="V3404" i="6" s="1"/>
  <c r="P3401" i="6"/>
  <c r="U3401" i="6" s="1"/>
  <c r="V3401" i="6" s="1"/>
  <c r="P3376" i="6"/>
  <c r="U3376" i="6" s="1"/>
  <c r="V3376" i="6" s="1"/>
  <c r="P3373" i="6"/>
  <c r="U3373" i="6" s="1"/>
  <c r="V3373" i="6" s="1"/>
  <c r="O3334" i="6"/>
  <c r="P3334" i="6" s="1"/>
  <c r="U3334" i="6" s="1"/>
  <c r="V3334" i="6" s="1"/>
  <c r="O3327" i="6"/>
  <c r="P3327" i="6" s="1"/>
  <c r="U3327" i="6" s="1"/>
  <c r="V3327" i="6" s="1"/>
  <c r="O3324" i="6"/>
  <c r="P3324" i="6" s="1"/>
  <c r="U3324" i="6" s="1"/>
  <c r="V3324" i="6" s="1"/>
  <c r="O3320" i="6"/>
  <c r="P3320" i="6" s="1"/>
  <c r="U3320" i="6" s="1"/>
  <c r="V3320" i="6" s="1"/>
  <c r="P3302" i="6"/>
  <c r="U3302" i="6" s="1"/>
  <c r="V3302" i="6" s="1"/>
  <c r="P3253" i="6"/>
  <c r="U3253" i="6" s="1"/>
  <c r="V3253" i="6" s="1"/>
  <c r="P3146" i="6"/>
  <c r="U3146" i="6" s="1"/>
  <c r="V3146" i="6" s="1"/>
  <c r="P3139" i="6"/>
  <c r="U3139" i="6" s="1"/>
  <c r="V3139" i="6" s="1"/>
  <c r="P3133" i="6"/>
  <c r="P3111" i="6"/>
  <c r="U3111" i="6" s="1"/>
  <c r="V3111" i="6" s="1"/>
  <c r="P3106" i="6"/>
  <c r="P3103" i="6"/>
  <c r="U3103" i="6" s="1"/>
  <c r="V3103" i="6" s="1"/>
  <c r="P3099" i="6"/>
  <c r="U3099" i="6" s="1"/>
  <c r="P3082" i="6"/>
  <c r="U3082" i="6" s="1"/>
  <c r="P3048" i="6"/>
  <c r="P3041" i="6"/>
  <c r="U3041" i="6" s="1"/>
  <c r="V3041" i="6" s="1"/>
  <c r="O2766" i="6"/>
  <c r="P2766" i="6" s="1"/>
  <c r="U2766" i="6" s="1"/>
  <c r="V2766" i="6" s="1"/>
  <c r="P4564" i="6"/>
  <c r="U4564" i="6" s="1"/>
  <c r="V4564" i="6" s="1"/>
  <c r="P4557" i="6"/>
  <c r="U4557" i="6" s="1"/>
  <c r="V4557" i="6" s="1"/>
  <c r="P4554" i="6"/>
  <c r="P4541" i="6"/>
  <c r="U4541" i="6" s="1"/>
  <c r="V4541" i="6" s="1"/>
  <c r="P4516" i="6"/>
  <c r="P4497" i="6"/>
  <c r="U4497" i="6" s="1"/>
  <c r="V4497" i="6" s="1"/>
  <c r="O4483" i="6"/>
  <c r="P4483" i="6" s="1"/>
  <c r="U4483" i="6" s="1"/>
  <c r="V4483" i="6" s="1"/>
  <c r="O4423" i="6"/>
  <c r="P4423" i="6" s="1"/>
  <c r="U4423" i="6" s="1"/>
  <c r="V4423" i="6" s="1"/>
  <c r="P4420" i="6"/>
  <c r="U4420" i="6" s="1"/>
  <c r="V4420" i="6" s="1"/>
  <c r="O4413" i="6"/>
  <c r="O4406" i="6"/>
  <c r="P4406" i="6" s="1"/>
  <c r="U4406" i="6" s="1"/>
  <c r="V4406" i="6" s="1"/>
  <c r="P4402" i="6"/>
  <c r="U4402" i="6" s="1"/>
  <c r="V4402" i="6" s="1"/>
  <c r="O4333" i="6"/>
  <c r="P4333" i="6" s="1"/>
  <c r="U4333" i="6" s="1"/>
  <c r="V4333" i="6" s="1"/>
  <c r="P4313" i="6"/>
  <c r="U4313" i="6" s="1"/>
  <c r="V4313" i="6" s="1"/>
  <c r="P4307" i="6"/>
  <c r="U4307" i="6" s="1"/>
  <c r="P4291" i="6"/>
  <c r="U4291" i="6" s="1"/>
  <c r="V4291" i="6" s="1"/>
  <c r="O4249" i="6"/>
  <c r="P4249" i="6" s="1"/>
  <c r="U4249" i="6" s="1"/>
  <c r="V4249" i="6" s="1"/>
  <c r="O4246" i="6"/>
  <c r="O4243" i="6"/>
  <c r="O4240" i="6"/>
  <c r="P4240" i="6" s="1"/>
  <c r="U4240" i="6" s="1"/>
  <c r="V4240" i="6" s="1"/>
  <c r="O4237" i="6"/>
  <c r="P4237" i="6" s="1"/>
  <c r="U4237" i="6" s="1"/>
  <c r="V4237" i="6" s="1"/>
  <c r="O4234" i="6"/>
  <c r="P4234" i="6" s="1"/>
  <c r="U4234" i="6" s="1"/>
  <c r="V4234" i="6" s="1"/>
  <c r="O4228" i="6"/>
  <c r="O4221" i="6"/>
  <c r="P4221" i="6" s="1"/>
  <c r="P4186" i="6"/>
  <c r="U4186" i="6" s="1"/>
  <c r="O4083" i="6"/>
  <c r="P4083" i="6" s="1"/>
  <c r="U4083" i="6" s="1"/>
  <c r="V4083" i="6" s="1"/>
  <c r="O4065" i="6"/>
  <c r="P4061" i="6"/>
  <c r="U4061" i="6" s="1"/>
  <c r="V4061" i="6" s="1"/>
  <c r="P4058" i="6"/>
  <c r="U4058" i="6" s="1"/>
  <c r="V4058" i="6" s="1"/>
  <c r="P4055" i="6"/>
  <c r="U4055" i="6" s="1"/>
  <c r="V4055" i="6" s="1"/>
  <c r="P4043" i="6"/>
  <c r="U4043" i="6" s="1"/>
  <c r="P4001" i="6"/>
  <c r="P3998" i="6"/>
  <c r="U3998" i="6" s="1"/>
  <c r="V3998" i="6" s="1"/>
  <c r="O3882" i="6"/>
  <c r="P3882" i="6" s="1"/>
  <c r="U3882" i="6" s="1"/>
  <c r="V3882" i="6" s="1"/>
  <c r="O3825" i="6"/>
  <c r="O3822" i="6"/>
  <c r="P3822" i="6" s="1"/>
  <c r="U3822" i="6" s="1"/>
  <c r="V3822" i="6" s="1"/>
  <c r="O3818" i="6"/>
  <c r="P3818" i="6" s="1"/>
  <c r="U3818" i="6" s="1"/>
  <c r="V3818" i="6" s="1"/>
  <c r="O3815" i="6"/>
  <c r="P3815" i="6" s="1"/>
  <c r="U3815" i="6" s="1"/>
  <c r="V3815" i="6" s="1"/>
  <c r="P3770" i="6"/>
  <c r="U3770" i="6" s="1"/>
  <c r="V3770" i="6" s="1"/>
  <c r="O3759" i="6"/>
  <c r="P3759" i="6" s="1"/>
  <c r="U3759" i="6" s="1"/>
  <c r="V3759" i="6" s="1"/>
  <c r="O3740" i="6"/>
  <c r="P3737" i="6"/>
  <c r="P3722" i="6"/>
  <c r="U3722" i="6" s="1"/>
  <c r="V3722" i="6" s="1"/>
  <c r="O3705" i="6"/>
  <c r="O3683" i="6"/>
  <c r="P3683" i="6" s="1"/>
  <c r="U3683" i="6" s="1"/>
  <c r="V3683" i="6" s="1"/>
  <c r="O3643" i="6"/>
  <c r="O3629" i="6"/>
  <c r="P3629" i="6" s="1"/>
  <c r="U3629" i="6" s="1"/>
  <c r="V3629" i="6" s="1"/>
  <c r="O3623" i="6"/>
  <c r="P3596" i="6"/>
  <c r="U3596" i="6" s="1"/>
  <c r="V3596" i="6" s="1"/>
  <c r="P3444" i="6"/>
  <c r="U3444" i="6" s="1"/>
  <c r="V3444" i="6" s="1"/>
  <c r="P3429" i="6"/>
  <c r="U3429" i="6" s="1"/>
  <c r="O3330" i="6"/>
  <c r="P3330" i="6" s="1"/>
  <c r="U3330" i="6" s="1"/>
  <c r="V3330" i="6" s="1"/>
  <c r="P3291" i="6"/>
  <c r="U3291" i="6" s="1"/>
  <c r="V3291" i="6" s="1"/>
  <c r="P3277" i="6"/>
  <c r="U3277" i="6" s="1"/>
  <c r="V3277" i="6" s="1"/>
  <c r="P3260" i="6"/>
  <c r="P3148" i="6"/>
  <c r="U3148" i="6" s="1"/>
  <c r="P3145" i="6"/>
  <c r="U3145" i="6" s="1"/>
  <c r="V3145" i="6" s="1"/>
  <c r="P3113" i="6"/>
  <c r="U3113" i="6" s="1"/>
  <c r="V3113" i="6" s="1"/>
  <c r="P2854" i="6"/>
  <c r="U2854" i="6" s="1"/>
  <c r="V2854" i="6" s="1"/>
  <c r="P2851" i="6"/>
  <c r="U2851" i="6" s="1"/>
  <c r="V2851" i="6" s="1"/>
  <c r="P2807" i="6"/>
  <c r="U2807" i="6" s="1"/>
  <c r="O2641" i="6"/>
  <c r="P2641" i="6" s="1"/>
  <c r="U2641" i="6" s="1"/>
  <c r="O2654" i="6"/>
  <c r="P2654" i="6" s="1"/>
  <c r="U2654" i="6" s="1"/>
  <c r="O2652" i="6"/>
  <c r="P2652" i="6" s="1"/>
  <c r="U2652" i="6" s="1"/>
  <c r="V2652" i="6" s="1"/>
  <c r="O2643" i="6"/>
  <c r="P2643" i="6" s="1"/>
  <c r="U2643" i="6" s="1"/>
  <c r="V2643" i="6" s="1"/>
  <c r="O2649" i="6"/>
  <c r="P2649" i="6" s="1"/>
  <c r="U2649" i="6" s="1"/>
  <c r="V2649" i="6" s="1"/>
  <c r="P3007" i="6"/>
  <c r="U3007" i="6" s="1"/>
  <c r="P2999" i="6"/>
  <c r="P2957" i="6"/>
  <c r="U2957" i="6" s="1"/>
  <c r="V2957" i="6" s="1"/>
  <c r="P2939" i="6"/>
  <c r="U2939" i="6" s="1"/>
  <c r="V2939" i="6" s="1"/>
  <c r="P2919" i="6"/>
  <c r="U2919" i="6" s="1"/>
  <c r="V2919" i="6" s="1"/>
  <c r="P2879" i="6"/>
  <c r="P2871" i="6"/>
  <c r="U2871" i="6" s="1"/>
  <c r="V2871" i="6" s="1"/>
  <c r="P2800" i="6"/>
  <c r="P2793" i="6"/>
  <c r="U2793" i="6" s="1"/>
  <c r="P2787" i="6"/>
  <c r="U2787" i="6" s="1"/>
  <c r="V2787" i="6" s="1"/>
  <c r="P2780" i="6"/>
  <c r="U2780" i="6" s="1"/>
  <c r="V2780" i="6" s="1"/>
  <c r="P2721" i="6"/>
  <c r="U2721" i="6" s="1"/>
  <c r="V2721" i="6" s="1"/>
  <c r="P2705" i="6"/>
  <c r="U2705" i="6" s="1"/>
  <c r="V2705" i="6" s="1"/>
  <c r="P2670" i="6"/>
  <c r="U2670" i="6" s="1"/>
  <c r="V2670" i="6" s="1"/>
  <c r="P2668" i="6"/>
  <c r="U2668" i="6" s="1"/>
  <c r="V2668" i="6" s="1"/>
  <c r="O2628" i="6"/>
  <c r="P2628" i="6" s="1"/>
  <c r="U2628" i="6" s="1"/>
  <c r="V2628" i="6" s="1"/>
  <c r="O2571" i="6"/>
  <c r="O2564" i="6"/>
  <c r="P2564" i="6" s="1"/>
  <c r="U2564" i="6" s="1"/>
  <c r="O2561" i="6"/>
  <c r="P2561" i="6" s="1"/>
  <c r="U2561" i="6" s="1"/>
  <c r="V2561" i="6" s="1"/>
  <c r="P2556" i="6"/>
  <c r="U2556" i="6" s="1"/>
  <c r="P2553" i="6"/>
  <c r="U2553" i="6" s="1"/>
  <c r="V2553" i="6" s="1"/>
  <c r="P2550" i="6"/>
  <c r="U2550" i="6" s="1"/>
  <c r="V2550" i="6" s="1"/>
  <c r="P2547" i="6"/>
  <c r="U2547" i="6" s="1"/>
  <c r="V2547" i="6" s="1"/>
  <c r="P2544" i="6"/>
  <c r="U2544" i="6" s="1"/>
  <c r="V2544" i="6" s="1"/>
  <c r="P2541" i="6"/>
  <c r="U2541" i="6" s="1"/>
  <c r="V2541" i="6" s="1"/>
  <c r="O2531" i="6"/>
  <c r="P2531" i="6" s="1"/>
  <c r="U2531" i="6" s="1"/>
  <c r="V2531" i="6" s="1"/>
  <c r="O2524" i="6"/>
  <c r="P2524" i="6" s="1"/>
  <c r="U2524" i="6" s="1"/>
  <c r="V2524" i="6" s="1"/>
  <c r="P2509" i="6"/>
  <c r="U2509" i="6" s="1"/>
  <c r="V2509" i="6" s="1"/>
  <c r="P2506" i="6"/>
  <c r="U2506" i="6" s="1"/>
  <c r="V2506" i="6" s="1"/>
  <c r="P2486" i="6"/>
  <c r="U2486" i="6" s="1"/>
  <c r="V2486" i="6" s="1"/>
  <c r="P2478" i="6"/>
  <c r="U2478" i="6" s="1"/>
  <c r="V2478" i="6" s="1"/>
  <c r="P2474" i="6"/>
  <c r="U2474" i="6" s="1"/>
  <c r="V2474" i="6" s="1"/>
  <c r="P2464" i="6"/>
  <c r="U2464" i="6" s="1"/>
  <c r="V2464" i="6" s="1"/>
  <c r="P2409" i="6"/>
  <c r="U2409" i="6" s="1"/>
  <c r="V2409" i="6" s="1"/>
  <c r="P2403" i="6"/>
  <c r="P2399" i="6"/>
  <c r="U2399" i="6" s="1"/>
  <c r="V2399" i="6" s="1"/>
  <c r="P2390" i="6"/>
  <c r="U2390" i="6" s="1"/>
  <c r="V2390" i="6" s="1"/>
  <c r="P2369" i="6"/>
  <c r="U2369" i="6" s="1"/>
  <c r="V2369" i="6" s="1"/>
  <c r="P2355" i="6"/>
  <c r="U2355" i="6" s="1"/>
  <c r="V2355" i="6" s="1"/>
  <c r="P2336" i="6"/>
  <c r="P2325" i="6"/>
  <c r="U2325" i="6" s="1"/>
  <c r="V2325" i="6" s="1"/>
  <c r="P2320" i="6"/>
  <c r="U2320" i="6" s="1"/>
  <c r="V2320" i="6" s="1"/>
  <c r="P2314" i="6"/>
  <c r="U2314" i="6" s="1"/>
  <c r="V2314" i="6" s="1"/>
  <c r="P2306" i="6"/>
  <c r="U2306" i="6" s="1"/>
  <c r="V2306" i="6" s="1"/>
  <c r="P2302" i="6"/>
  <c r="U2302" i="6" s="1"/>
  <c r="P2300" i="6"/>
  <c r="U2300" i="6" s="1"/>
  <c r="V2300" i="6" s="1"/>
  <c r="P2298" i="6"/>
  <c r="U2298" i="6" s="1"/>
  <c r="V2298" i="6" s="1"/>
  <c r="P2284" i="6"/>
  <c r="U2284" i="6" s="1"/>
  <c r="V2284" i="6" s="1"/>
  <c r="P2267" i="6"/>
  <c r="U2267" i="6" s="1"/>
  <c r="V2267" i="6" s="1"/>
  <c r="P2257" i="6"/>
  <c r="U2257" i="6" s="1"/>
  <c r="V2257" i="6" s="1"/>
  <c r="P2206" i="6"/>
  <c r="U2206" i="6" s="1"/>
  <c r="V2206" i="6" s="1"/>
  <c r="P2201" i="6"/>
  <c r="U2201" i="6" s="1"/>
  <c r="V2201" i="6" s="1"/>
  <c r="P2198" i="6"/>
  <c r="U2198" i="6" s="1"/>
  <c r="V2198" i="6" s="1"/>
  <c r="P2178" i="6"/>
  <c r="U2178" i="6" s="1"/>
  <c r="V2178" i="6" s="1"/>
  <c r="P2175" i="6"/>
  <c r="U2175" i="6" s="1"/>
  <c r="V2175" i="6" s="1"/>
  <c r="P2167" i="6"/>
  <c r="U2167" i="6" s="1"/>
  <c r="V2167" i="6" s="1"/>
  <c r="P2164" i="6"/>
  <c r="U2164" i="6" s="1"/>
  <c r="P2149" i="6"/>
  <c r="U2149" i="6" s="1"/>
  <c r="P2134" i="6"/>
  <c r="U2134" i="6" s="1"/>
  <c r="P2117" i="6"/>
  <c r="U2117" i="6" s="1"/>
  <c r="V2117" i="6" s="1"/>
  <c r="P2103" i="6"/>
  <c r="U2103" i="6" s="1"/>
  <c r="V2103" i="6" s="1"/>
  <c r="P2097" i="6"/>
  <c r="U2097" i="6" s="1"/>
  <c r="V2097" i="6" s="1"/>
  <c r="P2052" i="6"/>
  <c r="P1989" i="6"/>
  <c r="U1989" i="6" s="1"/>
  <c r="V1989" i="6" s="1"/>
  <c r="P1979" i="6"/>
  <c r="U1979" i="6" s="1"/>
  <c r="V1979" i="6" s="1"/>
  <c r="P1970" i="6"/>
  <c r="P1960" i="6"/>
  <c r="U1960" i="6" s="1"/>
  <c r="V1960" i="6" s="1"/>
  <c r="P1952" i="6"/>
  <c r="U1952" i="6" s="1"/>
  <c r="V1952" i="6" s="1"/>
  <c r="P1950" i="6"/>
  <c r="U1950" i="6" s="1"/>
  <c r="V1950" i="6" s="1"/>
  <c r="P1944" i="6"/>
  <c r="U1944" i="6" s="1"/>
  <c r="V1944" i="6" s="1"/>
  <c r="P1936" i="6"/>
  <c r="U1936" i="6" s="1"/>
  <c r="V1936" i="6" s="1"/>
  <c r="P1913" i="6"/>
  <c r="U1913" i="6" s="1"/>
  <c r="V1913" i="6" s="1"/>
  <c r="P1906" i="6"/>
  <c r="U1906" i="6" s="1"/>
  <c r="V1906" i="6" s="1"/>
  <c r="P1883" i="6"/>
  <c r="U1883" i="6" s="1"/>
  <c r="V1883" i="6" s="1"/>
  <c r="P1869" i="6"/>
  <c r="P1860" i="6"/>
  <c r="U1860" i="6" s="1"/>
  <c r="V1860" i="6" s="1"/>
  <c r="P1838" i="6"/>
  <c r="U1838" i="6" s="1"/>
  <c r="V1838" i="6" s="1"/>
  <c r="N1792" i="6"/>
  <c r="N1778" i="6"/>
  <c r="O1773" i="6"/>
  <c r="N1760" i="6"/>
  <c r="N1748" i="6"/>
  <c r="P1737" i="6"/>
  <c r="U1737" i="6" s="1"/>
  <c r="V1737" i="6" s="1"/>
  <c r="P1713" i="6"/>
  <c r="U1713" i="6" s="1"/>
  <c r="V1713" i="6" s="1"/>
  <c r="P1695" i="6"/>
  <c r="U1695" i="6" s="1"/>
  <c r="V1695" i="6" s="1"/>
  <c r="P1688" i="6"/>
  <c r="U1688" i="6" s="1"/>
  <c r="V1688" i="6" s="1"/>
  <c r="P1666" i="6"/>
  <c r="U1666" i="6" s="1"/>
  <c r="V1666" i="6" s="1"/>
  <c r="P1631" i="6"/>
  <c r="U1631" i="6" s="1"/>
  <c r="V1631" i="6" s="1"/>
  <c r="P1627" i="6"/>
  <c r="N1623" i="6"/>
  <c r="N1615" i="6"/>
  <c r="N1608" i="6"/>
  <c r="P1600" i="6"/>
  <c r="N1582" i="6"/>
  <c r="P1501" i="6"/>
  <c r="N1494" i="6"/>
  <c r="P1494" i="6" s="1"/>
  <c r="U1494" i="6" s="1"/>
  <c r="V1494" i="6" s="1"/>
  <c r="N1487" i="6"/>
  <c r="P1487" i="6" s="1"/>
  <c r="U1487" i="6" s="1"/>
  <c r="V1487" i="6" s="1"/>
  <c r="P1479" i="6"/>
  <c r="U1479" i="6" s="1"/>
  <c r="V1479" i="6" s="1"/>
  <c r="P1467" i="6"/>
  <c r="U1467" i="6" s="1"/>
  <c r="V1467" i="6" s="1"/>
  <c r="P1450" i="6"/>
  <c r="U1450" i="6" s="1"/>
  <c r="V1450" i="6" s="1"/>
  <c r="N1390" i="6"/>
  <c r="P1334" i="6"/>
  <c r="U1334" i="6" s="1"/>
  <c r="V1334" i="6" s="1"/>
  <c r="N1276" i="6"/>
  <c r="H170" i="14"/>
  <c r="N1250" i="6"/>
  <c r="P1234" i="6"/>
  <c r="U1234" i="6" s="1"/>
  <c r="P1195" i="6"/>
  <c r="P1170" i="6"/>
  <c r="U1170" i="6" s="1"/>
  <c r="V1170" i="6" s="1"/>
  <c r="N1140" i="6"/>
  <c r="N1122" i="6"/>
  <c r="P1095" i="6"/>
  <c r="P1075" i="6"/>
  <c r="U1075" i="6" s="1"/>
  <c r="V1075" i="6" s="1"/>
  <c r="P1021" i="6"/>
  <c r="U1021" i="6" s="1"/>
  <c r="V1021" i="6" s="1"/>
  <c r="P987" i="6"/>
  <c r="P978" i="6"/>
  <c r="U978" i="6" s="1"/>
  <c r="V978" i="6" s="1"/>
  <c r="P836" i="6"/>
  <c r="U836" i="6" s="1"/>
  <c r="V836" i="6" s="1"/>
  <c r="P772" i="6"/>
  <c r="U772" i="6" s="1"/>
  <c r="V772" i="6" s="1"/>
  <c r="P699" i="6"/>
  <c r="U699" i="6" s="1"/>
  <c r="V699" i="6" s="1"/>
  <c r="P566" i="6"/>
  <c r="U566" i="6" s="1"/>
  <c r="V566" i="6" s="1"/>
  <c r="P543" i="6"/>
  <c r="P493" i="6"/>
  <c r="P468" i="6"/>
  <c r="U468" i="6" s="1"/>
  <c r="V468" i="6" s="1"/>
  <c r="P436" i="6"/>
  <c r="U436" i="6" s="1"/>
  <c r="P426" i="6"/>
  <c r="U426" i="6" s="1"/>
  <c r="V426" i="6" s="1"/>
  <c r="P2634" i="6"/>
  <c r="U2634" i="6" s="1"/>
  <c r="P2607" i="6"/>
  <c r="U2607" i="6" s="1"/>
  <c r="V2607" i="6" s="1"/>
  <c r="P2604" i="6"/>
  <c r="U2604" i="6" s="1"/>
  <c r="V2604" i="6" s="1"/>
  <c r="P2527" i="6"/>
  <c r="U2527" i="6" s="1"/>
  <c r="V2527" i="6" s="1"/>
  <c r="P2491" i="6"/>
  <c r="U2491" i="6" s="1"/>
  <c r="V2491" i="6" s="1"/>
  <c r="P2488" i="6"/>
  <c r="U2488" i="6" s="1"/>
  <c r="V2488" i="6" s="1"/>
  <c r="P2426" i="6"/>
  <c r="P2375" i="6"/>
  <c r="U2375" i="6" s="1"/>
  <c r="V2375" i="6" s="1"/>
  <c r="P2357" i="6"/>
  <c r="U2357" i="6" s="1"/>
  <c r="V2357" i="6" s="1"/>
  <c r="P2351" i="6"/>
  <c r="U2351" i="6" s="1"/>
  <c r="V2351" i="6" s="1"/>
  <c r="P2348" i="6"/>
  <c r="U2348" i="6" s="1"/>
  <c r="V2348" i="6" s="1"/>
  <c r="P2313" i="6"/>
  <c r="U2313" i="6" s="1"/>
  <c r="V2313" i="6" s="1"/>
  <c r="P2297" i="6"/>
  <c r="U2297" i="6" s="1"/>
  <c r="V2297" i="6" s="1"/>
  <c r="P2280" i="6"/>
  <c r="P2215" i="6"/>
  <c r="U2215" i="6" s="1"/>
  <c r="V2215" i="6" s="1"/>
  <c r="P2194" i="6"/>
  <c r="P2180" i="6"/>
  <c r="P2177" i="6"/>
  <c r="U2177" i="6" s="1"/>
  <c r="V2177" i="6" s="1"/>
  <c r="P2163" i="6"/>
  <c r="U2163" i="6" s="1"/>
  <c r="V2163" i="6" s="1"/>
  <c r="P2142" i="6"/>
  <c r="U2142" i="6" s="1"/>
  <c r="V2142" i="6" s="1"/>
  <c r="P2133" i="6"/>
  <c r="P2129" i="6"/>
  <c r="U2129" i="6" s="1"/>
  <c r="V2129" i="6" s="1"/>
  <c r="P2119" i="6"/>
  <c r="P2108" i="6"/>
  <c r="U2108" i="6" s="1"/>
  <c r="V2108" i="6" s="1"/>
  <c r="P2099" i="6"/>
  <c r="U2099" i="6" s="1"/>
  <c r="V2099" i="6" s="1"/>
  <c r="P2072" i="6"/>
  <c r="U2072" i="6" s="1"/>
  <c r="V2072" i="6" s="1"/>
  <c r="P2068" i="6"/>
  <c r="U2068" i="6" s="1"/>
  <c r="V2068" i="6" s="1"/>
  <c r="P2015" i="6"/>
  <c r="P1985" i="6"/>
  <c r="U1985" i="6" s="1"/>
  <c r="V1985" i="6" s="1"/>
  <c r="P1969" i="6"/>
  <c r="U1969" i="6" s="1"/>
  <c r="V1969" i="6" s="1"/>
  <c r="P1943" i="6"/>
  <c r="U1943" i="6" s="1"/>
  <c r="V1943" i="6" s="1"/>
  <c r="P1905" i="6"/>
  <c r="P1862" i="6"/>
  <c r="U1862" i="6" s="1"/>
  <c r="V1862" i="6" s="1"/>
  <c r="P1859" i="6"/>
  <c r="U1859" i="6" s="1"/>
  <c r="V1859" i="6" s="1"/>
  <c r="P1825" i="6"/>
  <c r="U1825" i="6" s="1"/>
  <c r="V1825" i="6" s="1"/>
  <c r="P1811" i="6"/>
  <c r="P1710" i="6"/>
  <c r="U1710" i="6" s="1"/>
  <c r="V1710" i="6" s="1"/>
  <c r="N1621" i="6"/>
  <c r="N1613" i="6"/>
  <c r="P1585" i="6"/>
  <c r="N1493" i="6"/>
  <c r="P1493" i="6" s="1"/>
  <c r="U1493" i="6" s="1"/>
  <c r="V1493" i="6" s="1"/>
  <c r="P1478" i="6"/>
  <c r="U1478" i="6" s="1"/>
  <c r="P1449" i="6"/>
  <c r="U1449" i="6" s="1"/>
  <c r="V1449" i="6" s="1"/>
  <c r="P1444" i="6"/>
  <c r="U1444" i="6" s="1"/>
  <c r="V1444" i="6" s="1"/>
  <c r="N1281" i="6"/>
  <c r="N1273" i="6"/>
  <c r="P1161" i="6"/>
  <c r="U1161" i="6" s="1"/>
  <c r="V1161" i="6" s="1"/>
  <c r="P1084" i="6"/>
  <c r="P1081" i="6"/>
  <c r="U1081" i="6" s="1"/>
  <c r="V1081" i="6" s="1"/>
  <c r="P997" i="6"/>
  <c r="U997" i="6" s="1"/>
  <c r="V997" i="6" s="1"/>
  <c r="P941" i="6"/>
  <c r="P835" i="6"/>
  <c r="U835" i="6" s="1"/>
  <c r="V835" i="6" s="1"/>
  <c r="P789" i="6"/>
  <c r="P771" i="6"/>
  <c r="P686" i="6"/>
  <c r="U686" i="6" s="1"/>
  <c r="V686" i="6" s="1"/>
  <c r="P650" i="6"/>
  <c r="U650" i="6" s="1"/>
  <c r="V650" i="6" s="1"/>
  <c r="P628" i="6"/>
  <c r="P565" i="6"/>
  <c r="U565" i="6" s="1"/>
  <c r="V565" i="6" s="1"/>
  <c r="P496" i="6"/>
  <c r="U496" i="6" s="1"/>
  <c r="V496" i="6" s="1"/>
  <c r="P482" i="6"/>
  <c r="P459" i="6"/>
  <c r="P421" i="6"/>
  <c r="P3005" i="6"/>
  <c r="U3005" i="6" s="1"/>
  <c r="P3001" i="6"/>
  <c r="U3001" i="6" s="1"/>
  <c r="V3001" i="6" s="1"/>
  <c r="P2959" i="6"/>
  <c r="U2959" i="6" s="1"/>
  <c r="V2959" i="6" s="1"/>
  <c r="P2931" i="6"/>
  <c r="U2931" i="6" s="1"/>
  <c r="V2931" i="6" s="1"/>
  <c r="P2913" i="6"/>
  <c r="P2818" i="6"/>
  <c r="P2795" i="6"/>
  <c r="U2795" i="6" s="1"/>
  <c r="V2795" i="6" s="1"/>
  <c r="P2785" i="6"/>
  <c r="U2785" i="6" s="1"/>
  <c r="V2785" i="6" s="1"/>
  <c r="P2722" i="6"/>
  <c r="U2722" i="6" s="1"/>
  <c r="V2722" i="6" s="1"/>
  <c r="P2715" i="6"/>
  <c r="O2639" i="6"/>
  <c r="O2636" i="6"/>
  <c r="O2633" i="6"/>
  <c r="P2633" i="6" s="1"/>
  <c r="U2633" i="6" s="1"/>
  <c r="O2619" i="6"/>
  <c r="P2619" i="6" s="1"/>
  <c r="U2619" i="6" s="1"/>
  <c r="V2619" i="6" s="1"/>
  <c r="P2616" i="6"/>
  <c r="U2616" i="6" s="1"/>
  <c r="V2616" i="6" s="1"/>
  <c r="O2612" i="6"/>
  <c r="P2612" i="6" s="1"/>
  <c r="U2612" i="6" s="1"/>
  <c r="V2612" i="6" s="1"/>
  <c r="O2609" i="6"/>
  <c r="P2609" i="6" s="1"/>
  <c r="U2609" i="6" s="1"/>
  <c r="V2609" i="6" s="1"/>
  <c r="O2606" i="6"/>
  <c r="P2606" i="6" s="1"/>
  <c r="U2606" i="6" s="1"/>
  <c r="V2606" i="6" s="1"/>
  <c r="O2603" i="6"/>
  <c r="P2603" i="6" s="1"/>
  <c r="U2603" i="6" s="1"/>
  <c r="V2603" i="6" s="1"/>
  <c r="P2570" i="6"/>
  <c r="U2570" i="6" s="1"/>
  <c r="V2570" i="6" s="1"/>
  <c r="O2565" i="6"/>
  <c r="P2565" i="6" s="1"/>
  <c r="U2565" i="6" s="1"/>
  <c r="V2565" i="6" s="1"/>
  <c r="P2563" i="6"/>
  <c r="U2563" i="6" s="1"/>
  <c r="V2563" i="6" s="1"/>
  <c r="O2560" i="6"/>
  <c r="P2560" i="6" s="1"/>
  <c r="U2560" i="6" s="1"/>
  <c r="V2560" i="6" s="1"/>
  <c r="P2539" i="6"/>
  <c r="O2532" i="6"/>
  <c r="P2532" i="6" s="1"/>
  <c r="U2532" i="6" s="1"/>
  <c r="V2532" i="6" s="1"/>
  <c r="P2530" i="6"/>
  <c r="U2530" i="6" s="1"/>
  <c r="V2530" i="6" s="1"/>
  <c r="O2522" i="6"/>
  <c r="P2522" i="6" s="1"/>
  <c r="U2522" i="6" s="1"/>
  <c r="V2522" i="6" s="1"/>
  <c r="P2519" i="6"/>
  <c r="U2519" i="6" s="1"/>
  <c r="V2519" i="6" s="1"/>
  <c r="P2514" i="6"/>
  <c r="U2514" i="6" s="1"/>
  <c r="V2514" i="6" s="1"/>
  <c r="P2508" i="6"/>
  <c r="P2505" i="6"/>
  <c r="U2505" i="6" s="1"/>
  <c r="P2502" i="6"/>
  <c r="U2502" i="6" s="1"/>
  <c r="V2502" i="6" s="1"/>
  <c r="P2493" i="6"/>
  <c r="U2493" i="6" s="1"/>
  <c r="P2452" i="6"/>
  <c r="P2392" i="6"/>
  <c r="U2392" i="6" s="1"/>
  <c r="V2392" i="6" s="1"/>
  <c r="P2382" i="6"/>
  <c r="U2382" i="6" s="1"/>
  <c r="V2382" i="6" s="1"/>
  <c r="P2368" i="6"/>
  <c r="U2368" i="6" s="1"/>
  <c r="V2368" i="6" s="1"/>
  <c r="P2356" i="6"/>
  <c r="U2356" i="6" s="1"/>
  <c r="V2356" i="6" s="1"/>
  <c r="P2318" i="6"/>
  <c r="U2318" i="6" s="1"/>
  <c r="V2318" i="6" s="1"/>
  <c r="P2307" i="6"/>
  <c r="P2291" i="6"/>
  <c r="P2261" i="6"/>
  <c r="U2261" i="6" s="1"/>
  <c r="V2261" i="6" s="1"/>
  <c r="P2254" i="6"/>
  <c r="P2220" i="6"/>
  <c r="U2220" i="6" s="1"/>
  <c r="V2220" i="6" s="1"/>
  <c r="P2217" i="6"/>
  <c r="U2217" i="6" s="1"/>
  <c r="P2171" i="6"/>
  <c r="U2171" i="6" s="1"/>
  <c r="V2171" i="6" s="1"/>
  <c r="P2159" i="6"/>
  <c r="U2159" i="6" s="1"/>
  <c r="V2159" i="6" s="1"/>
  <c r="P2139" i="6"/>
  <c r="U2139" i="6" s="1"/>
  <c r="V2139" i="6" s="1"/>
  <c r="P2096" i="6"/>
  <c r="U2096" i="6" s="1"/>
  <c r="V2096" i="6" s="1"/>
  <c r="O2074" i="6"/>
  <c r="P2074" i="6" s="1"/>
  <c r="U2074" i="6" s="1"/>
  <c r="V2074" i="6" s="1"/>
  <c r="P1993" i="6"/>
  <c r="P1981" i="6"/>
  <c r="U1981" i="6" s="1"/>
  <c r="V1981" i="6" s="1"/>
  <c r="P1978" i="6"/>
  <c r="U1978" i="6" s="1"/>
  <c r="V1978" i="6" s="1"/>
  <c r="P1962" i="6"/>
  <c r="U1962" i="6" s="1"/>
  <c r="V1962" i="6" s="1"/>
  <c r="P1954" i="6"/>
  <c r="U1954" i="6" s="1"/>
  <c r="V1954" i="6" s="1"/>
  <c r="P1948" i="6"/>
  <c r="O1945" i="6"/>
  <c r="P1945" i="6" s="1"/>
  <c r="U1945" i="6" s="1"/>
  <c r="V1945" i="6" s="1"/>
  <c r="O1937" i="6"/>
  <c r="P1937" i="6" s="1"/>
  <c r="U1937" i="6" s="1"/>
  <c r="V1937" i="6" s="1"/>
  <c r="P1934" i="6"/>
  <c r="U1934" i="6" s="1"/>
  <c r="V1934" i="6" s="1"/>
  <c r="P1931" i="6"/>
  <c r="U1931" i="6" s="1"/>
  <c r="V1931" i="6" s="1"/>
  <c r="P1870" i="6"/>
  <c r="U1870" i="6" s="1"/>
  <c r="V1870" i="6" s="1"/>
  <c r="P1858" i="6"/>
  <c r="U1858" i="6" s="1"/>
  <c r="V1858" i="6" s="1"/>
  <c r="P1855" i="6"/>
  <c r="N1848" i="6"/>
  <c r="P1848" i="6" s="1"/>
  <c r="U1848" i="6" s="1"/>
  <c r="V1848" i="6" s="1"/>
  <c r="N1840" i="6"/>
  <c r="P1840" i="6" s="1"/>
  <c r="U1840" i="6" s="1"/>
  <c r="V1840" i="6" s="1"/>
  <c r="N1835" i="6"/>
  <c r="P1813" i="6"/>
  <c r="N1799" i="6"/>
  <c r="N1790" i="6"/>
  <c r="H241" i="14"/>
  <c r="P1785" i="6"/>
  <c r="N1751" i="6"/>
  <c r="N1744" i="6"/>
  <c r="P1712" i="6"/>
  <c r="U1712" i="6" s="1"/>
  <c r="V1712" i="6" s="1"/>
  <c r="P1707" i="6"/>
  <c r="U1707" i="6" s="1"/>
  <c r="V1707" i="6" s="1"/>
  <c r="P1701" i="6"/>
  <c r="U1701" i="6" s="1"/>
  <c r="V1701" i="6" s="1"/>
  <c r="P1697" i="6"/>
  <c r="U1697" i="6" s="1"/>
  <c r="V1697" i="6" s="1"/>
  <c r="P1672" i="6"/>
  <c r="U1672" i="6" s="1"/>
  <c r="V1672" i="6" s="1"/>
  <c r="P1664" i="6"/>
  <c r="U1664" i="6" s="1"/>
  <c r="V1664" i="6" s="1"/>
  <c r="P1649" i="6"/>
  <c r="N1620" i="6"/>
  <c r="N1611" i="6"/>
  <c r="P1526" i="6"/>
  <c r="U1526" i="6" s="1"/>
  <c r="V1526" i="6" s="1"/>
  <c r="P1523" i="6"/>
  <c r="U1523" i="6" s="1"/>
  <c r="V1523" i="6" s="1"/>
  <c r="P1520" i="6"/>
  <c r="U1520" i="6" s="1"/>
  <c r="V1520" i="6" s="1"/>
  <c r="P1517" i="6"/>
  <c r="U1517" i="6" s="1"/>
  <c r="V1517" i="6" s="1"/>
  <c r="P1514" i="6"/>
  <c r="U1514" i="6" s="1"/>
  <c r="V1514" i="6" s="1"/>
  <c r="P1511" i="6"/>
  <c r="N1496" i="6"/>
  <c r="N1485" i="6"/>
  <c r="P1477" i="6"/>
  <c r="U1477" i="6" s="1"/>
  <c r="P1472" i="6"/>
  <c r="U1472" i="6" s="1"/>
  <c r="P1457" i="6"/>
  <c r="U1457" i="6" s="1"/>
  <c r="V1457" i="6" s="1"/>
  <c r="P1454" i="6"/>
  <c r="U1454" i="6" s="1"/>
  <c r="V1454" i="6" s="1"/>
  <c r="P1425" i="6"/>
  <c r="P1332" i="6"/>
  <c r="U1332" i="6" s="1"/>
  <c r="V1332" i="6" s="1"/>
  <c r="N1285" i="6"/>
  <c r="N1279" i="6"/>
  <c r="N1272" i="6"/>
  <c r="N1256" i="6"/>
  <c r="H168" i="14"/>
  <c r="P1233" i="6"/>
  <c r="P1223" i="6"/>
  <c r="N1208" i="6"/>
  <c r="P1153" i="6"/>
  <c r="N1132" i="6"/>
  <c r="P1091" i="6"/>
  <c r="P1050" i="6"/>
  <c r="U1050" i="6" s="1"/>
  <c r="P1022" i="6"/>
  <c r="U1022" i="6" s="1"/>
  <c r="V1022" i="6" s="1"/>
  <c r="P974" i="6"/>
  <c r="U974" i="6" s="1"/>
  <c r="P944" i="6"/>
  <c r="U944" i="6" s="1"/>
  <c r="P937" i="6"/>
  <c r="P906" i="6"/>
  <c r="P897" i="6"/>
  <c r="U897" i="6" s="1"/>
  <c r="V897" i="6" s="1"/>
  <c r="P804" i="6"/>
  <c r="U804" i="6" s="1"/>
  <c r="V804" i="6" s="1"/>
  <c r="P797" i="6"/>
  <c r="P792" i="6"/>
  <c r="P785" i="6"/>
  <c r="U785" i="6" s="1"/>
  <c r="V785" i="6" s="1"/>
  <c r="P782" i="6"/>
  <c r="U782" i="6" s="1"/>
  <c r="V782" i="6" s="1"/>
  <c r="P779" i="6"/>
  <c r="U779" i="6" s="1"/>
  <c r="P670" i="6"/>
  <c r="U670" i="6" s="1"/>
  <c r="V670" i="6" s="1"/>
  <c r="P661" i="6"/>
  <c r="P646" i="6"/>
  <c r="U646" i="6" s="1"/>
  <c r="V646" i="6" s="1"/>
  <c r="P636" i="6"/>
  <c r="U636" i="6" s="1"/>
  <c r="P634" i="6"/>
  <c r="U634" i="6" s="1"/>
  <c r="V634" i="6" s="1"/>
  <c r="P574" i="6"/>
  <c r="U574" i="6" s="1"/>
  <c r="V574" i="6" s="1"/>
  <c r="P498" i="6"/>
  <c r="U498" i="6" s="1"/>
  <c r="P495" i="6"/>
  <c r="U495" i="6" s="1"/>
  <c r="P470" i="6"/>
  <c r="U470" i="6" s="1"/>
  <c r="V470" i="6" s="1"/>
  <c r="P467" i="6"/>
  <c r="P352" i="6"/>
  <c r="P349" i="6"/>
  <c r="U349" i="6" s="1"/>
  <c r="V349" i="6" s="1"/>
  <c r="P2758" i="6"/>
  <c r="U2758" i="6" s="1"/>
  <c r="V2758" i="6" s="1"/>
  <c r="O2629" i="6"/>
  <c r="P2629" i="6" s="1"/>
  <c r="U2629" i="6" s="1"/>
  <c r="V2629" i="6" s="1"/>
  <c r="P2600" i="6"/>
  <c r="U2600" i="6" s="1"/>
  <c r="V2600" i="6" s="1"/>
  <c r="O2567" i="6"/>
  <c r="P2567" i="6" s="1"/>
  <c r="U2567" i="6" s="1"/>
  <c r="V2567" i="6" s="1"/>
  <c r="O2562" i="6"/>
  <c r="P2523" i="6"/>
  <c r="U2523" i="6" s="1"/>
  <c r="P2060" i="6"/>
  <c r="U2060" i="6" s="1"/>
  <c r="P1939" i="6"/>
  <c r="U1939" i="6" s="1"/>
  <c r="V1939" i="6" s="1"/>
  <c r="N1766" i="6"/>
  <c r="N1750" i="6"/>
  <c r="H236" i="14"/>
  <c r="P1706" i="6"/>
  <c r="U1706" i="6" s="1"/>
  <c r="V1706" i="6" s="1"/>
  <c r="N1625" i="6"/>
  <c r="N1618" i="6"/>
  <c r="N1610" i="6"/>
  <c r="N1488" i="6"/>
  <c r="P1488" i="6" s="1"/>
  <c r="U1488" i="6" s="1"/>
  <c r="N1278" i="6"/>
  <c r="P1145" i="6"/>
  <c r="N1129" i="6"/>
  <c r="P1106" i="6"/>
  <c r="U1106" i="6" s="1"/>
  <c r="V1106" i="6" s="1"/>
  <c r="P1076" i="6"/>
  <c r="U1076" i="6" s="1"/>
  <c r="V1076" i="6" s="1"/>
  <c r="P1029" i="6"/>
  <c r="U1029" i="6" s="1"/>
  <c r="V1029" i="6" s="1"/>
  <c r="P2864" i="6"/>
  <c r="U2864" i="6" s="1"/>
  <c r="V2864" i="6" s="1"/>
  <c r="P2824" i="6"/>
  <c r="U2824" i="6" s="1"/>
  <c r="V2824" i="6" s="1"/>
  <c r="P2821" i="6"/>
  <c r="U2821" i="6" s="1"/>
  <c r="V2821" i="6" s="1"/>
  <c r="P2804" i="6"/>
  <c r="U2804" i="6" s="1"/>
  <c r="P2791" i="6"/>
  <c r="U2791" i="6" s="1"/>
  <c r="V2791" i="6" s="1"/>
  <c r="P2761" i="6"/>
  <c r="U2761" i="6" s="1"/>
  <c r="V2761" i="6" s="1"/>
  <c r="P2718" i="6"/>
  <c r="U2718" i="6" s="1"/>
  <c r="V2718" i="6" s="1"/>
  <c r="O2638" i="6"/>
  <c r="O2635" i="6"/>
  <c r="O2632" i="6"/>
  <c r="P2632" i="6" s="1"/>
  <c r="U2632" i="6" s="1"/>
  <c r="V2632" i="6" s="1"/>
  <c r="O2625" i="6"/>
  <c r="P2625" i="6" s="1"/>
  <c r="U2625" i="6" s="1"/>
  <c r="V2625" i="6" s="1"/>
  <c r="O2621" i="6"/>
  <c r="P2621" i="6" s="1"/>
  <c r="U2621" i="6" s="1"/>
  <c r="V2621" i="6" s="1"/>
  <c r="O2618" i="6"/>
  <c r="P2618" i="6" s="1"/>
  <c r="U2618" i="6" s="1"/>
  <c r="V2618" i="6" s="1"/>
  <c r="O2614" i="6"/>
  <c r="P2614" i="6" s="1"/>
  <c r="O2569" i="6"/>
  <c r="P2569" i="6" s="1"/>
  <c r="U2569" i="6" s="1"/>
  <c r="V2569" i="6" s="1"/>
  <c r="O2528" i="6"/>
  <c r="P2528" i="6" s="1"/>
  <c r="U2528" i="6" s="1"/>
  <c r="V2528" i="6" s="1"/>
  <c r="P2525" i="6"/>
  <c r="U2525" i="6" s="1"/>
  <c r="V2525" i="6" s="1"/>
  <c r="O2521" i="6"/>
  <c r="P2521" i="6" s="1"/>
  <c r="U2521" i="6" s="1"/>
  <c r="V2521" i="6" s="1"/>
  <c r="P2507" i="6"/>
  <c r="U2507" i="6" s="1"/>
  <c r="P2457" i="6"/>
  <c r="U2457" i="6" s="1"/>
  <c r="V2457" i="6" s="1"/>
  <c r="P2400" i="6"/>
  <c r="U2400" i="6" s="1"/>
  <c r="V2400" i="6" s="1"/>
  <c r="P2391" i="6"/>
  <c r="P2367" i="6"/>
  <c r="P2295" i="6"/>
  <c r="U2295" i="6" s="1"/>
  <c r="V2295" i="6" s="1"/>
  <c r="P2282" i="6"/>
  <c r="U2282" i="6" s="1"/>
  <c r="V2282" i="6" s="1"/>
  <c r="P2271" i="6"/>
  <c r="P2265" i="6"/>
  <c r="U2265" i="6" s="1"/>
  <c r="V2265" i="6" s="1"/>
  <c r="P2223" i="6"/>
  <c r="U2223" i="6" s="1"/>
  <c r="V2223" i="6" s="1"/>
  <c r="P2170" i="6"/>
  <c r="U2170" i="6" s="1"/>
  <c r="V2170" i="6" s="1"/>
  <c r="P1932" i="6"/>
  <c r="N1853" i="6"/>
  <c r="P1853" i="6" s="1"/>
  <c r="U1853" i="6" s="1"/>
  <c r="V1853" i="6" s="1"/>
  <c r="N1764" i="6"/>
  <c r="N1624" i="6"/>
  <c r="N1617" i="6"/>
  <c r="N1609" i="6"/>
  <c r="P1528" i="6"/>
  <c r="U1528" i="6" s="1"/>
  <c r="V1528" i="6" s="1"/>
  <c r="P1525" i="6"/>
  <c r="U1525" i="6" s="1"/>
  <c r="V1525" i="6" s="1"/>
  <c r="P1522" i="6"/>
  <c r="U1522" i="6" s="1"/>
  <c r="V1522" i="6" s="1"/>
  <c r="P1519" i="6"/>
  <c r="U1519" i="6" s="1"/>
  <c r="V1519" i="6" s="1"/>
  <c r="P1516" i="6"/>
  <c r="U1516" i="6" s="1"/>
  <c r="V1516" i="6" s="1"/>
  <c r="P1513" i="6"/>
  <c r="U1513" i="6" s="1"/>
  <c r="V1513" i="6" s="1"/>
  <c r="N1491" i="6"/>
  <c r="P1462" i="6"/>
  <c r="U1462" i="6" s="1"/>
  <c r="V1462" i="6" s="1"/>
  <c r="P1433" i="6"/>
  <c r="U1433" i="6" s="1"/>
  <c r="V1433" i="6" s="1"/>
  <c r="P1428" i="6"/>
  <c r="U1428" i="6" s="1"/>
  <c r="V1428" i="6" s="1"/>
  <c r="P1420" i="6"/>
  <c r="P1416" i="6"/>
  <c r="N1399" i="6"/>
  <c r="N1284" i="6"/>
  <c r="N1270" i="6"/>
  <c r="P973" i="6"/>
  <c r="U973" i="6" s="1"/>
  <c r="V973" i="6" s="1"/>
  <c r="P970" i="6"/>
  <c r="U970" i="6" s="1"/>
  <c r="V970" i="6" s="1"/>
  <c r="P905" i="6"/>
  <c r="P799" i="6"/>
  <c r="U799" i="6" s="1"/>
  <c r="V799" i="6" s="1"/>
  <c r="P784" i="6"/>
  <c r="U784" i="6" s="1"/>
  <c r="P778" i="6"/>
  <c r="U778" i="6" s="1"/>
  <c r="V778" i="6" s="1"/>
  <c r="P696" i="6"/>
  <c r="U696" i="6" s="1"/>
  <c r="V696" i="6" s="1"/>
  <c r="P692" i="6"/>
  <c r="U692" i="6" s="1"/>
  <c r="V692" i="6" s="1"/>
  <c r="P645" i="6"/>
  <c r="U645" i="6" s="1"/>
  <c r="V645" i="6" s="1"/>
  <c r="P573" i="6"/>
  <c r="U573" i="6" s="1"/>
  <c r="V573" i="6" s="1"/>
  <c r="P570" i="6"/>
  <c r="U570" i="6" s="1"/>
  <c r="V570" i="6" s="1"/>
  <c r="P560" i="6"/>
  <c r="U560" i="6" s="1"/>
  <c r="V560" i="6" s="1"/>
  <c r="P557" i="6"/>
  <c r="P472" i="6"/>
  <c r="P469" i="6"/>
  <c r="U469" i="6" s="1"/>
  <c r="V469" i="6" s="1"/>
  <c r="P430" i="6"/>
  <c r="U430" i="6" s="1"/>
  <c r="V430" i="6" s="1"/>
  <c r="P22" i="6"/>
  <c r="U22" i="6" s="1"/>
  <c r="V22" i="6" s="1"/>
  <c r="P5688" i="6"/>
  <c r="U5688" i="6" s="1"/>
  <c r="V5688" i="6" s="1"/>
  <c r="P5689" i="6"/>
  <c r="U5689" i="6" s="1"/>
  <c r="V5689" i="6" s="1"/>
  <c r="P5675" i="6"/>
  <c r="P312" i="6"/>
  <c r="P304" i="6"/>
  <c r="U304" i="6" s="1"/>
  <c r="P369" i="6"/>
  <c r="P346" i="6"/>
  <c r="U346" i="6" s="1"/>
  <c r="V346" i="6" s="1"/>
  <c r="P433" i="6"/>
  <c r="U433" i="6" s="1"/>
  <c r="V433" i="6" s="1"/>
  <c r="P427" i="6"/>
  <c r="U427" i="6" s="1"/>
  <c r="V427" i="6" s="1"/>
  <c r="P375" i="6"/>
  <c r="P12" i="6"/>
  <c r="U12" i="6" s="1"/>
  <c r="V12" i="6" s="1"/>
  <c r="P377" i="6"/>
  <c r="U377" i="6" s="1"/>
  <c r="V377" i="6" s="1"/>
  <c r="P358" i="6"/>
  <c r="U358" i="6" s="1"/>
  <c r="V358" i="6" s="1"/>
  <c r="P351" i="6"/>
  <c r="U351" i="6" s="1"/>
  <c r="V351" i="6" s="1"/>
  <c r="P348" i="6"/>
  <c r="U348" i="6" s="1"/>
  <c r="V348" i="6" s="1"/>
  <c r="P331" i="6"/>
  <c r="P305" i="6"/>
  <c r="U305" i="6" s="1"/>
  <c r="V305" i="6" s="1"/>
  <c r="P21" i="6"/>
  <c r="P4" i="6"/>
  <c r="U4" i="6" s="1"/>
  <c r="V4" i="6" s="1"/>
  <c r="P5797" i="6"/>
  <c r="U5797" i="6" s="1"/>
  <c r="V5797" i="6" s="1"/>
  <c r="P303" i="6"/>
  <c r="U303" i="6" s="1"/>
  <c r="V303" i="6" s="1"/>
  <c r="P300" i="6"/>
  <c r="U300" i="6" s="1"/>
  <c r="V300" i="6" s="1"/>
  <c r="P10" i="6"/>
  <c r="U10" i="6" s="1"/>
  <c r="V10" i="6" s="1"/>
  <c r="P5806" i="6"/>
  <c r="U5806" i="6" s="1"/>
  <c r="V5806" i="6" s="1"/>
  <c r="N5687" i="6"/>
  <c r="P5687" i="6" s="1"/>
  <c r="U5687" i="6" s="1"/>
  <c r="V5687" i="6" s="1"/>
  <c r="N5686" i="6"/>
  <c r="P5686" i="6" s="1"/>
  <c r="N4323" i="6"/>
  <c r="P4323" i="6" s="1"/>
  <c r="P5286" i="6"/>
  <c r="U5286" i="6" s="1"/>
  <c r="P5278" i="6"/>
  <c r="U5278" i="6" s="1"/>
  <c r="V5278" i="6" s="1"/>
  <c r="P5257" i="6"/>
  <c r="P4777" i="6"/>
  <c r="U4777" i="6" s="1"/>
  <c r="V4777" i="6" s="1"/>
  <c r="P4763" i="6"/>
  <c r="U4763" i="6" s="1"/>
  <c r="V4763" i="6" s="1"/>
  <c r="P4714" i="6"/>
  <c r="U4714" i="6" s="1"/>
  <c r="V4714" i="6" s="1"/>
  <c r="P4686" i="6"/>
  <c r="P4650" i="6"/>
  <c r="U4650" i="6" s="1"/>
  <c r="P4647" i="6"/>
  <c r="U4647" i="6" s="1"/>
  <c r="V4647" i="6" s="1"/>
  <c r="P4568" i="6"/>
  <c r="U4568" i="6" s="1"/>
  <c r="V4568" i="6" s="1"/>
  <c r="P4562" i="6"/>
  <c r="U4562" i="6" s="1"/>
  <c r="V4562" i="6" s="1"/>
  <c r="P4559" i="6"/>
  <c r="U4559" i="6" s="1"/>
  <c r="V4559" i="6" s="1"/>
  <c r="P4556" i="6"/>
  <c r="U4556" i="6" s="1"/>
  <c r="V4556" i="6" s="1"/>
  <c r="P4225" i="6"/>
  <c r="U4225" i="6" s="1"/>
  <c r="V4225" i="6" s="1"/>
  <c r="P3758" i="6"/>
  <c r="P5165" i="6"/>
  <c r="U5165" i="6" s="1"/>
  <c r="V5165" i="6" s="1"/>
  <c r="P5156" i="6"/>
  <c r="U5156" i="6" s="1"/>
  <c r="V5156" i="6" s="1"/>
  <c r="P5042" i="6"/>
  <c r="U5042" i="6" s="1"/>
  <c r="V5042" i="6" s="1"/>
  <c r="P4996" i="6"/>
  <c r="U4996" i="6" s="1"/>
  <c r="V4996" i="6" s="1"/>
  <c r="P4984" i="6"/>
  <c r="U4984" i="6" s="1"/>
  <c r="V4984" i="6" s="1"/>
  <c r="P4936" i="6"/>
  <c r="U4936" i="6" s="1"/>
  <c r="V4936" i="6" s="1"/>
  <c r="P4917" i="6"/>
  <c r="P4912" i="6"/>
  <c r="U4912" i="6" s="1"/>
  <c r="V4912" i="6" s="1"/>
  <c r="P4892" i="6"/>
  <c r="P4888" i="6"/>
  <c r="U4888" i="6" s="1"/>
  <c r="V4888" i="6" s="1"/>
  <c r="P4876" i="6"/>
  <c r="U4876" i="6" s="1"/>
  <c r="V4876" i="6" s="1"/>
  <c r="P4870" i="6"/>
  <c r="U4870" i="6" s="1"/>
  <c r="P4862" i="6"/>
  <c r="P4818" i="6"/>
  <c r="P4810" i="6"/>
  <c r="U4810" i="6" s="1"/>
  <c r="V4810" i="6" s="1"/>
  <c r="P4792" i="6"/>
  <c r="U4792" i="6" s="1"/>
  <c r="V4792" i="6" s="1"/>
  <c r="P4782" i="6"/>
  <c r="U4782" i="6" s="1"/>
  <c r="P4765" i="6"/>
  <c r="U4765" i="6" s="1"/>
  <c r="V4765" i="6" s="1"/>
  <c r="P4758" i="6"/>
  <c r="P4743" i="6"/>
  <c r="U4743" i="6" s="1"/>
  <c r="V4743" i="6" s="1"/>
  <c r="P4722" i="6"/>
  <c r="U4722" i="6" s="1"/>
  <c r="V4722" i="6" s="1"/>
  <c r="P4662" i="6"/>
  <c r="P4649" i="6"/>
  <c r="U4649" i="6" s="1"/>
  <c r="V4649" i="6" s="1"/>
  <c r="P4646" i="6"/>
  <c r="U4646" i="6" s="1"/>
  <c r="V4646" i="6" s="1"/>
  <c r="P4643" i="6"/>
  <c r="U4643" i="6" s="1"/>
  <c r="V4643" i="6" s="1"/>
  <c r="P4605" i="6"/>
  <c r="U4605" i="6" s="1"/>
  <c r="P4603" i="6"/>
  <c r="U4603" i="6" s="1"/>
  <c r="P4597" i="6"/>
  <c r="U4597" i="6" s="1"/>
  <c r="V4597" i="6" s="1"/>
  <c r="P4592" i="6"/>
  <c r="U4592" i="6" s="1"/>
  <c r="V4592" i="6" s="1"/>
  <c r="P4589" i="6"/>
  <c r="U4589" i="6" s="1"/>
  <c r="V4589" i="6" s="1"/>
  <c r="P4570" i="6"/>
  <c r="U4570" i="6" s="1"/>
  <c r="V4570" i="6" s="1"/>
  <c r="P4567" i="6"/>
  <c r="U4567" i="6" s="1"/>
  <c r="V4567" i="6" s="1"/>
  <c r="P4555" i="6"/>
  <c r="U4555" i="6" s="1"/>
  <c r="V4555" i="6" s="1"/>
  <c r="O4526" i="6"/>
  <c r="P4526" i="6" s="1"/>
  <c r="U4526" i="6" s="1"/>
  <c r="V4526" i="6" s="1"/>
  <c r="P4517" i="6"/>
  <c r="U4517" i="6" s="1"/>
  <c r="V4517" i="6" s="1"/>
  <c r="P4511" i="6"/>
  <c r="U4511" i="6" s="1"/>
  <c r="V4511" i="6" s="1"/>
  <c r="P4508" i="6"/>
  <c r="U4508" i="6" s="1"/>
  <c r="P4499" i="6"/>
  <c r="U4499" i="6" s="1"/>
  <c r="V4499" i="6" s="1"/>
  <c r="O4488" i="6"/>
  <c r="P4488" i="6" s="1"/>
  <c r="U4488" i="6" s="1"/>
  <c r="V4488" i="6" s="1"/>
  <c r="O4485" i="6"/>
  <c r="P4485" i="6" s="1"/>
  <c r="U4485" i="6" s="1"/>
  <c r="V4485" i="6" s="1"/>
  <c r="O4477" i="6"/>
  <c r="P4477" i="6" s="1"/>
  <c r="U4477" i="6" s="1"/>
  <c r="V4477" i="6" s="1"/>
  <c r="P4468" i="6"/>
  <c r="U4468" i="6" s="1"/>
  <c r="V4468" i="6" s="1"/>
  <c r="P4466" i="6"/>
  <c r="U4466" i="6" s="1"/>
  <c r="V4466" i="6" s="1"/>
  <c r="O4444" i="6"/>
  <c r="P4444" i="6" s="1"/>
  <c r="U4444" i="6" s="1"/>
  <c r="P4435" i="6"/>
  <c r="U4435" i="6" s="1"/>
  <c r="P4418" i="6"/>
  <c r="U4418" i="6" s="1"/>
  <c r="V4418" i="6" s="1"/>
  <c r="O4415" i="6"/>
  <c r="P4415" i="6" s="1"/>
  <c r="P4413" i="6"/>
  <c r="U4413" i="6" s="1"/>
  <c r="V4413" i="6" s="1"/>
  <c r="O4410" i="6"/>
  <c r="P4410" i="6" s="1"/>
  <c r="U4410" i="6" s="1"/>
  <c r="V4410" i="6" s="1"/>
  <c r="O4405" i="6"/>
  <c r="P4405" i="6" s="1"/>
  <c r="O4397" i="6"/>
  <c r="P4397" i="6" s="1"/>
  <c r="U4397" i="6" s="1"/>
  <c r="V4397" i="6" s="1"/>
  <c r="P4391" i="6"/>
  <c r="U4391" i="6" s="1"/>
  <c r="V4391" i="6" s="1"/>
  <c r="P4389" i="6"/>
  <c r="U4389" i="6" s="1"/>
  <c r="V4389" i="6" s="1"/>
  <c r="P4364" i="6"/>
  <c r="U4364" i="6" s="1"/>
  <c r="P4345" i="6"/>
  <c r="U4345" i="6" s="1"/>
  <c r="V4345" i="6" s="1"/>
  <c r="P4299" i="6"/>
  <c r="U4299" i="6" s="1"/>
  <c r="V4299" i="6" s="1"/>
  <c r="P4285" i="6"/>
  <c r="U4285" i="6" s="1"/>
  <c r="V4285" i="6" s="1"/>
  <c r="P4283" i="6"/>
  <c r="U4283" i="6" s="1"/>
  <c r="V4283" i="6" s="1"/>
  <c r="O4252" i="6"/>
  <c r="P4252" i="6" s="1"/>
  <c r="U4252" i="6" s="1"/>
  <c r="V4252" i="6" s="1"/>
  <c r="O4256" i="6"/>
  <c r="O4261" i="6"/>
  <c r="P4261" i="6" s="1"/>
  <c r="U4261" i="6" s="1"/>
  <c r="V4261" i="6" s="1"/>
  <c r="P4185" i="6"/>
  <c r="U4185" i="6" s="1"/>
  <c r="V4185" i="6" s="1"/>
  <c r="O4127" i="6"/>
  <c r="P4127" i="6" s="1"/>
  <c r="U4127" i="6" s="1"/>
  <c r="V4127" i="6" s="1"/>
  <c r="O4131" i="6"/>
  <c r="O4128" i="6"/>
  <c r="P4128" i="6" s="1"/>
  <c r="U4128" i="6" s="1"/>
  <c r="V4128" i="6" s="1"/>
  <c r="O4125" i="6"/>
  <c r="P4125" i="6" s="1"/>
  <c r="U4125" i="6" s="1"/>
  <c r="V4125" i="6" s="1"/>
  <c r="O4134" i="6"/>
  <c r="P4134" i="6" s="1"/>
  <c r="U4134" i="6" s="1"/>
  <c r="V4134" i="6" s="1"/>
  <c r="O4137" i="6"/>
  <c r="P4137" i="6" s="1"/>
  <c r="U4137" i="6" s="1"/>
  <c r="V4137" i="6" s="1"/>
  <c r="P5285" i="6"/>
  <c r="U5285" i="6" s="1"/>
  <c r="V5285" i="6" s="1"/>
  <c r="P5210" i="6"/>
  <c r="U5210" i="6" s="1"/>
  <c r="P5196" i="6"/>
  <c r="U5196" i="6" s="1"/>
  <c r="P5188" i="6"/>
  <c r="U5188" i="6" s="1"/>
  <c r="P5162" i="6"/>
  <c r="U5162" i="6" s="1"/>
  <c r="V5162" i="6" s="1"/>
  <c r="P5153" i="6"/>
  <c r="P5132" i="6"/>
  <c r="P5125" i="6"/>
  <c r="U5125" i="6" s="1"/>
  <c r="V5125" i="6" s="1"/>
  <c r="P5117" i="6"/>
  <c r="P5095" i="6"/>
  <c r="U5095" i="6" s="1"/>
  <c r="V5095" i="6" s="1"/>
  <c r="P5089" i="6"/>
  <c r="U5089" i="6" s="1"/>
  <c r="P5059" i="6"/>
  <c r="U5059" i="6" s="1"/>
  <c r="V5059" i="6" s="1"/>
  <c r="P5028" i="6"/>
  <c r="U5028" i="6" s="1"/>
  <c r="V5028" i="6" s="1"/>
  <c r="P5003" i="6"/>
  <c r="U5003" i="6" s="1"/>
  <c r="V5003" i="6" s="1"/>
  <c r="P4993" i="6"/>
  <c r="U4993" i="6" s="1"/>
  <c r="V4993" i="6" s="1"/>
  <c r="P4988" i="6"/>
  <c r="U4988" i="6" s="1"/>
  <c r="P4978" i="6"/>
  <c r="U4978" i="6" s="1"/>
  <c r="V4978" i="6" s="1"/>
  <c r="P4909" i="6"/>
  <c r="P4901" i="6"/>
  <c r="P4899" i="6"/>
  <c r="U4899" i="6" s="1"/>
  <c r="V4899" i="6" s="1"/>
  <c r="P4867" i="6"/>
  <c r="U4867" i="6" s="1"/>
  <c r="V4867" i="6" s="1"/>
  <c r="P4845" i="6"/>
  <c r="U4845" i="6" s="1"/>
  <c r="V4845" i="6" s="1"/>
  <c r="P4724" i="6"/>
  <c r="U4724" i="6" s="1"/>
  <c r="V4724" i="6" s="1"/>
  <c r="P4608" i="6"/>
  <c r="U4608" i="6" s="1"/>
  <c r="V4608" i="6" s="1"/>
  <c r="P4475" i="6"/>
  <c r="U4475" i="6" s="1"/>
  <c r="V4475" i="6" s="1"/>
  <c r="O4193" i="6"/>
  <c r="O4198" i="6"/>
  <c r="P4198" i="6" s="1"/>
  <c r="U4198" i="6" s="1"/>
  <c r="V4198" i="6" s="1"/>
  <c r="O4174" i="6"/>
  <c r="P4174" i="6" s="1"/>
  <c r="U4174" i="6" s="1"/>
  <c r="O4171" i="6"/>
  <c r="P4171" i="6" s="1"/>
  <c r="U4171" i="6" s="1"/>
  <c r="V4171" i="6" s="1"/>
  <c r="O4175" i="6"/>
  <c r="P4175" i="6" s="1"/>
  <c r="U4175" i="6" s="1"/>
  <c r="V4175" i="6" s="1"/>
  <c r="O4170" i="6"/>
  <c r="P4170" i="6" s="1"/>
  <c r="O4173" i="6"/>
  <c r="P4173" i="6" s="1"/>
  <c r="U4173" i="6" s="1"/>
  <c r="V4173" i="6" s="1"/>
  <c r="O4142" i="6"/>
  <c r="P4142" i="6" s="1"/>
  <c r="U4142" i="6" s="1"/>
  <c r="V4142" i="6" s="1"/>
  <c r="O4146" i="6"/>
  <c r="O4143" i="6"/>
  <c r="P4143" i="6" s="1"/>
  <c r="U4143" i="6" s="1"/>
  <c r="V4143" i="6" s="1"/>
  <c r="O4140" i="6"/>
  <c r="P4140" i="6" s="1"/>
  <c r="U4140" i="6" s="1"/>
  <c r="V4140" i="6" s="1"/>
  <c r="O4149" i="6"/>
  <c r="P4149" i="6" s="1"/>
  <c r="U4149" i="6" s="1"/>
  <c r="V4149" i="6" s="1"/>
  <c r="O4152" i="6"/>
  <c r="P4152" i="6" s="1"/>
  <c r="U4152" i="6" s="1"/>
  <c r="V4152" i="6" s="1"/>
  <c r="P5315" i="6"/>
  <c r="P5305" i="6"/>
  <c r="U5305" i="6" s="1"/>
  <c r="V5305" i="6" s="1"/>
  <c r="P5264" i="6"/>
  <c r="U5264" i="6" s="1"/>
  <c r="V5264" i="6" s="1"/>
  <c r="P5262" i="6"/>
  <c r="U5262" i="6" s="1"/>
  <c r="V5262" i="6" s="1"/>
  <c r="P5229" i="6"/>
  <c r="P5201" i="6"/>
  <c r="U5201" i="6" s="1"/>
  <c r="V5201" i="6" s="1"/>
  <c r="P5185" i="6"/>
  <c r="U5185" i="6" s="1"/>
  <c r="V5185" i="6" s="1"/>
  <c r="P5164" i="6"/>
  <c r="U5164" i="6" s="1"/>
  <c r="V5164" i="6" s="1"/>
  <c r="P5150" i="6"/>
  <c r="U5150" i="6" s="1"/>
  <c r="V5150" i="6" s="1"/>
  <c r="P5147" i="6"/>
  <c r="U5147" i="6" s="1"/>
  <c r="V5147" i="6" s="1"/>
  <c r="P5138" i="6"/>
  <c r="U5138" i="6" s="1"/>
  <c r="P5129" i="6"/>
  <c r="U5129" i="6" s="1"/>
  <c r="V5129" i="6" s="1"/>
  <c r="P5122" i="6"/>
  <c r="P5109" i="6"/>
  <c r="P5067" i="6"/>
  <c r="P5054" i="6"/>
  <c r="U5054" i="6" s="1"/>
  <c r="V5054" i="6" s="1"/>
  <c r="P5050" i="6"/>
  <c r="P5045" i="6"/>
  <c r="U5045" i="6" s="1"/>
  <c r="V5045" i="6" s="1"/>
  <c r="P5016" i="6"/>
  <c r="U5016" i="6" s="1"/>
  <c r="V5016" i="6" s="1"/>
  <c r="P5010" i="6"/>
  <c r="U5010" i="6" s="1"/>
  <c r="V5010" i="6" s="1"/>
  <c r="P5005" i="6"/>
  <c r="U5005" i="6" s="1"/>
  <c r="V5005" i="6" s="1"/>
  <c r="P4992" i="6"/>
  <c r="P4982" i="6"/>
  <c r="P4943" i="6"/>
  <c r="U4943" i="6" s="1"/>
  <c r="V4943" i="6" s="1"/>
  <c r="P4935" i="6"/>
  <c r="U4935" i="6" s="1"/>
  <c r="V4935" i="6" s="1"/>
  <c r="P4926" i="6"/>
  <c r="P4908" i="6"/>
  <c r="U4908" i="6" s="1"/>
  <c r="V4908" i="6" s="1"/>
  <c r="P4906" i="6"/>
  <c r="U4906" i="6" s="1"/>
  <c r="V4906" i="6" s="1"/>
  <c r="P4886" i="6"/>
  <c r="U4886" i="6" s="1"/>
  <c r="V4886" i="6" s="1"/>
  <c r="P4884" i="6"/>
  <c r="U4884" i="6" s="1"/>
  <c r="V4884" i="6" s="1"/>
  <c r="P4875" i="6"/>
  <c r="U4875" i="6" s="1"/>
  <c r="V4875" i="6" s="1"/>
  <c r="P4866" i="6"/>
  <c r="U4866" i="6" s="1"/>
  <c r="V4866" i="6" s="1"/>
  <c r="P4814" i="6"/>
  <c r="U4814" i="6" s="1"/>
  <c r="V4814" i="6" s="1"/>
  <c r="P4789" i="6"/>
  <c r="U4789" i="6" s="1"/>
  <c r="V4789" i="6" s="1"/>
  <c r="P4737" i="6"/>
  <c r="U4737" i="6" s="1"/>
  <c r="P4731" i="6"/>
  <c r="U4731" i="6" s="1"/>
  <c r="V4731" i="6" s="1"/>
  <c r="P4702" i="6"/>
  <c r="U4702" i="6" s="1"/>
  <c r="V4702" i="6" s="1"/>
  <c r="P4695" i="6"/>
  <c r="U4695" i="6" s="1"/>
  <c r="V4695" i="6" s="1"/>
  <c r="P4690" i="6"/>
  <c r="U4690" i="6" s="1"/>
  <c r="V4690" i="6" s="1"/>
  <c r="P4672" i="6"/>
  <c r="U4672" i="6" s="1"/>
  <c r="V4672" i="6" s="1"/>
  <c r="P4654" i="6"/>
  <c r="U4654" i="6" s="1"/>
  <c r="V4654" i="6" s="1"/>
  <c r="P4642" i="6"/>
  <c r="U4642" i="6" s="1"/>
  <c r="V4642" i="6" s="1"/>
  <c r="P4637" i="6"/>
  <c r="U4637" i="6" s="1"/>
  <c r="V4637" i="6" s="1"/>
  <c r="P4602" i="6"/>
  <c r="U4602" i="6" s="1"/>
  <c r="V4602" i="6" s="1"/>
  <c r="P4563" i="6"/>
  <c r="U4563" i="6" s="1"/>
  <c r="V4563" i="6" s="1"/>
  <c r="P4561" i="6"/>
  <c r="U4561" i="6" s="1"/>
  <c r="V4561" i="6" s="1"/>
  <c r="P4539" i="6"/>
  <c r="U4539" i="6" s="1"/>
  <c r="V4539" i="6" s="1"/>
  <c r="O4529" i="6"/>
  <c r="P4529" i="6" s="1"/>
  <c r="U4529" i="6" s="1"/>
  <c r="V4529" i="6" s="1"/>
  <c r="P4502" i="6"/>
  <c r="U4502" i="6" s="1"/>
  <c r="O4480" i="6"/>
  <c r="P4480" i="6" s="1"/>
  <c r="U4480" i="6" s="1"/>
  <c r="V4480" i="6" s="1"/>
  <c r="O4456" i="6"/>
  <c r="P4456" i="6" s="1"/>
  <c r="U4456" i="6" s="1"/>
  <c r="V4456" i="6" s="1"/>
  <c r="O4447" i="6"/>
  <c r="P4447" i="6" s="1"/>
  <c r="U4447" i="6" s="1"/>
  <c r="V4447" i="6" s="1"/>
  <c r="P4438" i="6"/>
  <c r="U4438" i="6" s="1"/>
  <c r="V4438" i="6" s="1"/>
  <c r="P4412" i="6"/>
  <c r="U4412" i="6" s="1"/>
  <c r="V4412" i="6" s="1"/>
  <c r="P4407" i="6"/>
  <c r="U4407" i="6" s="1"/>
  <c r="V4407" i="6" s="1"/>
  <c r="O4404" i="6"/>
  <c r="P4404" i="6" s="1"/>
  <c r="U4404" i="6" s="1"/>
  <c r="O4399" i="6"/>
  <c r="P4399" i="6" s="1"/>
  <c r="U4399" i="6" s="1"/>
  <c r="V4399" i="6" s="1"/>
  <c r="P4385" i="6"/>
  <c r="P4383" i="6"/>
  <c r="U4383" i="6" s="1"/>
  <c r="V4383" i="6" s="1"/>
  <c r="P4355" i="6"/>
  <c r="U4355" i="6" s="1"/>
  <c r="V4355" i="6" s="1"/>
  <c r="P4348" i="6"/>
  <c r="U4348" i="6" s="1"/>
  <c r="V4348" i="6" s="1"/>
  <c r="P4322" i="6"/>
  <c r="U4322" i="6" s="1"/>
  <c r="V4322" i="6" s="1"/>
  <c r="P4317" i="6"/>
  <c r="U4317" i="6" s="1"/>
  <c r="V4317" i="6" s="1"/>
  <c r="P4309" i="6"/>
  <c r="U4309" i="6" s="1"/>
  <c r="V4309" i="6" s="1"/>
  <c r="P4297" i="6"/>
  <c r="P4295" i="6"/>
  <c r="U4295" i="6" s="1"/>
  <c r="V4295" i="6" s="1"/>
  <c r="O4269" i="6"/>
  <c r="P4269" i="6" s="1"/>
  <c r="U4269" i="6" s="1"/>
  <c r="V4269" i="6" s="1"/>
  <c r="O4274" i="6"/>
  <c r="P4274" i="6" s="1"/>
  <c r="U4274" i="6" s="1"/>
  <c r="V4274" i="6" s="1"/>
  <c r="O4257" i="6"/>
  <c r="P4257" i="6" s="1"/>
  <c r="U4257" i="6" s="1"/>
  <c r="V4257" i="6" s="1"/>
  <c r="P4247" i="6"/>
  <c r="U4247" i="6" s="1"/>
  <c r="V4247" i="6" s="1"/>
  <c r="P4203" i="6"/>
  <c r="U4203" i="6" s="1"/>
  <c r="V4203" i="6" s="1"/>
  <c r="P4196" i="6"/>
  <c r="U4196" i="6" s="1"/>
  <c r="V4196" i="6" s="1"/>
  <c r="P3888" i="6"/>
  <c r="U3888" i="6" s="1"/>
  <c r="P5194" i="6"/>
  <c r="P4409" i="6"/>
  <c r="U4409" i="6" s="1"/>
  <c r="V4409" i="6" s="1"/>
  <c r="P4382" i="6"/>
  <c r="U4382" i="6" s="1"/>
  <c r="V4382" i="6" s="1"/>
  <c r="O4343" i="6"/>
  <c r="P4343" i="6" s="1"/>
  <c r="U4343" i="6" s="1"/>
  <c r="V4343" i="6" s="1"/>
  <c r="O4339" i="6"/>
  <c r="P4339" i="6" s="1"/>
  <c r="U4339" i="6" s="1"/>
  <c r="V4339" i="6" s="1"/>
  <c r="P4294" i="6"/>
  <c r="U4294" i="6" s="1"/>
  <c r="V4294" i="6" s="1"/>
  <c r="P4276" i="6"/>
  <c r="P4273" i="6"/>
  <c r="U4273" i="6" s="1"/>
  <c r="V4273" i="6" s="1"/>
  <c r="P4271" i="6"/>
  <c r="U4271" i="6" s="1"/>
  <c r="V4271" i="6" s="1"/>
  <c r="P4268" i="6"/>
  <c r="U4268" i="6" s="1"/>
  <c r="V4268" i="6" s="1"/>
  <c r="P4265" i="6"/>
  <c r="U4265" i="6" s="1"/>
  <c r="V4265" i="6" s="1"/>
  <c r="O4262" i="6"/>
  <c r="P4262" i="6" s="1"/>
  <c r="U4262" i="6" s="1"/>
  <c r="V4262" i="6" s="1"/>
  <c r="O4259" i="6"/>
  <c r="P4223" i="6"/>
  <c r="U4223" i="6" s="1"/>
  <c r="P4208" i="6"/>
  <c r="U4208" i="6" s="1"/>
  <c r="V4208" i="6" s="1"/>
  <c r="P4205" i="6"/>
  <c r="U4205" i="6" s="1"/>
  <c r="V4205" i="6" s="1"/>
  <c r="P3562" i="6"/>
  <c r="U3562" i="6" s="1"/>
  <c r="V3562" i="6" s="1"/>
  <c r="P5212" i="6"/>
  <c r="P5208" i="6"/>
  <c r="U5208" i="6" s="1"/>
  <c r="V5208" i="6" s="1"/>
  <c r="P5199" i="6"/>
  <c r="U5199" i="6" s="1"/>
  <c r="V5199" i="6" s="1"/>
  <c r="P5191" i="6"/>
  <c r="U5191" i="6" s="1"/>
  <c r="V5191" i="6" s="1"/>
  <c r="P5137" i="6"/>
  <c r="U5137" i="6" s="1"/>
  <c r="V5137" i="6" s="1"/>
  <c r="P5134" i="6"/>
  <c r="U5134" i="6" s="1"/>
  <c r="V5134" i="6" s="1"/>
  <c r="P5093" i="6"/>
  <c r="U5093" i="6" s="1"/>
  <c r="V5093" i="6" s="1"/>
  <c r="P5061" i="6"/>
  <c r="U5061" i="6" s="1"/>
  <c r="V5061" i="6" s="1"/>
  <c r="P5056" i="6"/>
  <c r="P5040" i="6"/>
  <c r="P5029" i="6"/>
  <c r="U5029" i="6" s="1"/>
  <c r="V5029" i="6" s="1"/>
  <c r="P5025" i="6"/>
  <c r="U5025" i="6" s="1"/>
  <c r="V5025" i="6" s="1"/>
  <c r="P5023" i="6"/>
  <c r="U5023" i="6" s="1"/>
  <c r="V5023" i="6" s="1"/>
  <c r="P5011" i="6"/>
  <c r="U5011" i="6" s="1"/>
  <c r="V5011" i="6" s="1"/>
  <c r="P4958" i="6"/>
  <c r="U4958" i="6" s="1"/>
  <c r="V4958" i="6" s="1"/>
  <c r="P4942" i="6"/>
  <c r="P4929" i="6"/>
  <c r="P4920" i="6"/>
  <c r="U4920" i="6" s="1"/>
  <c r="V4920" i="6" s="1"/>
  <c r="P4918" i="6"/>
  <c r="U4918" i="6" s="1"/>
  <c r="V4918" i="6" s="1"/>
  <c r="P4879" i="6"/>
  <c r="P4848" i="6"/>
  <c r="U4848" i="6" s="1"/>
  <c r="V4848" i="6" s="1"/>
  <c r="P4748" i="6"/>
  <c r="U4748" i="6" s="1"/>
  <c r="V4748" i="6" s="1"/>
  <c r="P4740" i="6"/>
  <c r="P4712" i="6"/>
  <c r="P4660" i="6"/>
  <c r="U4660" i="6" s="1"/>
  <c r="V4660" i="6" s="1"/>
  <c r="P4653" i="6"/>
  <c r="U4653" i="6" s="1"/>
  <c r="V4653" i="6" s="1"/>
  <c r="P4636" i="6"/>
  <c r="U4636" i="6" s="1"/>
  <c r="V4636" i="6" s="1"/>
  <c r="P4619" i="6"/>
  <c r="P4612" i="6"/>
  <c r="U4612" i="6" s="1"/>
  <c r="V4612" i="6" s="1"/>
  <c r="P4606" i="6"/>
  <c r="P4574" i="6"/>
  <c r="U4574" i="6" s="1"/>
  <c r="V4574" i="6" s="1"/>
  <c r="P4532" i="6"/>
  <c r="U4532" i="6" s="1"/>
  <c r="V4532" i="6" s="1"/>
  <c r="P4505" i="6"/>
  <c r="U4505" i="6" s="1"/>
  <c r="V4505" i="6" s="1"/>
  <c r="P4486" i="6"/>
  <c r="U4486" i="6" s="1"/>
  <c r="V4486" i="6" s="1"/>
  <c r="O4482" i="6"/>
  <c r="P4482" i="6" s="1"/>
  <c r="U4482" i="6" s="1"/>
  <c r="V4482" i="6" s="1"/>
  <c r="P4465" i="6"/>
  <c r="U4465" i="6" s="1"/>
  <c r="O4459" i="6"/>
  <c r="P4459" i="6" s="1"/>
  <c r="U4459" i="6" s="1"/>
  <c r="V4459" i="6" s="1"/>
  <c r="P4425" i="6"/>
  <c r="U4425" i="6" s="1"/>
  <c r="V4425" i="6" s="1"/>
  <c r="P4419" i="6"/>
  <c r="U4419" i="6" s="1"/>
  <c r="V4419" i="6" s="1"/>
  <c r="P4403" i="6"/>
  <c r="U4403" i="6" s="1"/>
  <c r="V4403" i="6" s="1"/>
  <c r="P4379" i="6"/>
  <c r="U4379" i="6" s="1"/>
  <c r="V4379" i="6" s="1"/>
  <c r="P4351" i="6"/>
  <c r="U4351" i="6" s="1"/>
  <c r="V4351" i="6" s="1"/>
  <c r="P4330" i="6"/>
  <c r="U4330" i="6" s="1"/>
  <c r="V4330" i="6" s="1"/>
  <c r="P4316" i="6"/>
  <c r="U4316" i="6" s="1"/>
  <c r="V4316" i="6" s="1"/>
  <c r="P4311" i="6"/>
  <c r="U4311" i="6" s="1"/>
  <c r="V4311" i="6" s="1"/>
  <c r="P4308" i="6"/>
  <c r="U4308" i="6" s="1"/>
  <c r="V4308" i="6" s="1"/>
  <c r="P4303" i="6"/>
  <c r="U4303" i="6" s="1"/>
  <c r="V4303" i="6" s="1"/>
  <c r="O4267" i="6"/>
  <c r="P4267" i="6" s="1"/>
  <c r="U4267" i="6" s="1"/>
  <c r="V4267" i="6" s="1"/>
  <c r="O4264" i="6"/>
  <c r="P4256" i="6"/>
  <c r="U4256" i="6" s="1"/>
  <c r="V4256" i="6" s="1"/>
  <c r="O4251" i="6"/>
  <c r="P4251" i="6" s="1"/>
  <c r="U4251" i="6" s="1"/>
  <c r="V4251" i="6" s="1"/>
  <c r="P4243" i="6"/>
  <c r="U4243" i="6" s="1"/>
  <c r="V4243" i="6" s="1"/>
  <c r="P4228" i="6"/>
  <c r="U4228" i="6" s="1"/>
  <c r="V4228" i="6" s="1"/>
  <c r="P4231" i="6"/>
  <c r="U4231" i="6" s="1"/>
  <c r="O4155" i="6"/>
  <c r="P4155" i="6" s="1"/>
  <c r="U4155" i="6" s="1"/>
  <c r="V4155" i="6" s="1"/>
  <c r="O4122" i="6"/>
  <c r="P4122" i="6" s="1"/>
  <c r="U4122" i="6" s="1"/>
  <c r="V4122" i="6" s="1"/>
  <c r="O4119" i="6"/>
  <c r="P4119" i="6" s="1"/>
  <c r="U4119" i="6" s="1"/>
  <c r="V4119" i="6" s="1"/>
  <c r="O4116" i="6"/>
  <c r="P4116" i="6" s="1"/>
  <c r="U4116" i="6" s="1"/>
  <c r="V4116" i="6" s="1"/>
  <c r="O4113" i="6"/>
  <c r="P4113" i="6" s="1"/>
  <c r="U4113" i="6" s="1"/>
  <c r="V4113" i="6" s="1"/>
  <c r="O4084" i="6"/>
  <c r="P4084" i="6" s="1"/>
  <c r="U4084" i="6" s="1"/>
  <c r="V4084" i="6" s="1"/>
  <c r="P4082" i="6"/>
  <c r="O4074" i="6"/>
  <c r="P4074" i="6" s="1"/>
  <c r="U4074" i="6" s="1"/>
  <c r="V4074" i="6" s="1"/>
  <c r="P4071" i="6"/>
  <c r="U4071" i="6" s="1"/>
  <c r="V4071" i="6" s="1"/>
  <c r="P4059" i="6"/>
  <c r="U4059" i="6" s="1"/>
  <c r="V4059" i="6" s="1"/>
  <c r="P4056" i="6"/>
  <c r="U4056" i="6" s="1"/>
  <c r="O3993" i="6"/>
  <c r="P3993" i="6" s="1"/>
  <c r="U3993" i="6" s="1"/>
  <c r="V3993" i="6" s="1"/>
  <c r="P3990" i="6"/>
  <c r="U3990" i="6" s="1"/>
  <c r="V3990" i="6" s="1"/>
  <c r="O3979" i="6"/>
  <c r="O3973" i="6"/>
  <c r="P3973" i="6" s="1"/>
  <c r="U3973" i="6" s="1"/>
  <c r="V3973" i="6" s="1"/>
  <c r="O3970" i="6"/>
  <c r="P3970" i="6" s="1"/>
  <c r="U3970" i="6" s="1"/>
  <c r="V3970" i="6" s="1"/>
  <c r="O3915" i="6"/>
  <c r="P3915" i="6" s="1"/>
  <c r="U3915" i="6" s="1"/>
  <c r="V3915" i="6" s="1"/>
  <c r="O3907" i="6"/>
  <c r="P3907" i="6" s="1"/>
  <c r="U3907" i="6" s="1"/>
  <c r="V3907" i="6" s="1"/>
  <c r="O3897" i="6"/>
  <c r="P3897" i="6" s="1"/>
  <c r="U3897" i="6" s="1"/>
  <c r="V3897" i="6" s="1"/>
  <c r="O3890" i="6"/>
  <c r="P3890" i="6" s="1"/>
  <c r="U3890" i="6" s="1"/>
  <c r="V3890" i="6" s="1"/>
  <c r="O3885" i="6"/>
  <c r="O3875" i="6"/>
  <c r="P3875" i="6" s="1"/>
  <c r="U3875" i="6" s="1"/>
  <c r="O3872" i="6"/>
  <c r="P3872" i="6" s="1"/>
  <c r="U3872" i="6" s="1"/>
  <c r="V3872" i="6" s="1"/>
  <c r="O3869" i="6"/>
  <c r="P3869" i="6" s="1"/>
  <c r="U3869" i="6" s="1"/>
  <c r="V3869" i="6" s="1"/>
  <c r="O3861" i="6"/>
  <c r="O3858" i="6"/>
  <c r="P3858" i="6" s="1"/>
  <c r="U3858" i="6" s="1"/>
  <c r="V3858" i="6" s="1"/>
  <c r="O3849" i="6"/>
  <c r="P3849" i="6" s="1"/>
  <c r="U3849" i="6" s="1"/>
  <c r="O3843" i="6"/>
  <c r="P3843" i="6" s="1"/>
  <c r="O3840" i="6"/>
  <c r="P3840" i="6" s="1"/>
  <c r="U3840" i="6" s="1"/>
  <c r="V3840" i="6" s="1"/>
  <c r="O3836" i="6"/>
  <c r="O3833" i="6"/>
  <c r="O3816" i="6"/>
  <c r="P3816" i="6" s="1"/>
  <c r="U3816" i="6" s="1"/>
  <c r="V3816" i="6" s="1"/>
  <c r="O3813" i="6"/>
  <c r="P3813" i="6" s="1"/>
  <c r="U3813" i="6" s="1"/>
  <c r="V3813" i="6" s="1"/>
  <c r="O3810" i="6"/>
  <c r="P3810" i="6" s="1"/>
  <c r="U3810" i="6" s="1"/>
  <c r="V3810" i="6" s="1"/>
  <c r="O3807" i="6"/>
  <c r="P3807" i="6" s="1"/>
  <c r="U3807" i="6" s="1"/>
  <c r="V3807" i="6" s="1"/>
  <c r="O3755" i="6"/>
  <c r="P3755" i="6" s="1"/>
  <c r="U3755" i="6" s="1"/>
  <c r="V3755" i="6" s="1"/>
  <c r="O3752" i="6"/>
  <c r="P3752" i="6" s="1"/>
  <c r="U3752" i="6" s="1"/>
  <c r="V3752" i="6" s="1"/>
  <c r="O3749" i="6"/>
  <c r="P3749" i="6" s="1"/>
  <c r="U3749" i="6" s="1"/>
  <c r="V3749" i="6" s="1"/>
  <c r="O3746" i="6"/>
  <c r="P3746" i="6" s="1"/>
  <c r="O3726" i="6"/>
  <c r="P3726" i="6" s="1"/>
  <c r="U3726" i="6" s="1"/>
  <c r="V3726" i="6" s="1"/>
  <c r="P3713" i="6"/>
  <c r="U3713" i="6" s="1"/>
  <c r="V3713" i="6" s="1"/>
  <c r="O3702" i="6"/>
  <c r="P3702" i="6" s="1"/>
  <c r="U3702" i="6" s="1"/>
  <c r="V3702" i="6" s="1"/>
  <c r="O3695" i="6"/>
  <c r="P3695" i="6" s="1"/>
  <c r="U3695" i="6" s="1"/>
  <c r="V3695" i="6" s="1"/>
  <c r="O3681" i="6"/>
  <c r="P3681" i="6" s="1"/>
  <c r="U3681" i="6" s="1"/>
  <c r="V3681" i="6" s="1"/>
  <c r="P3657" i="6"/>
  <c r="U3657" i="6" s="1"/>
  <c r="V3657" i="6" s="1"/>
  <c r="O3650" i="6"/>
  <c r="P3650" i="6" s="1"/>
  <c r="U3650" i="6" s="1"/>
  <c r="V3650" i="6" s="1"/>
  <c r="P3647" i="6"/>
  <c r="U3647" i="6" s="1"/>
  <c r="V3647" i="6" s="1"/>
  <c r="O3637" i="6"/>
  <c r="P3637" i="6" s="1"/>
  <c r="U3637" i="6" s="1"/>
  <c r="V3637" i="6" s="1"/>
  <c r="O3602" i="6"/>
  <c r="P3602" i="6" s="1"/>
  <c r="U3602" i="6" s="1"/>
  <c r="V3602" i="6" s="1"/>
  <c r="O3595" i="6"/>
  <c r="P3595" i="6" s="1"/>
  <c r="U3595" i="6" s="1"/>
  <c r="V3595" i="6" s="1"/>
  <c r="P3569" i="6"/>
  <c r="U3569" i="6" s="1"/>
  <c r="V3569" i="6" s="1"/>
  <c r="P3545" i="6"/>
  <c r="U3545" i="6" s="1"/>
  <c r="V3545" i="6" s="1"/>
  <c r="O3454" i="6"/>
  <c r="P3454" i="6" s="1"/>
  <c r="U3454" i="6" s="1"/>
  <c r="V3454" i="6" s="1"/>
  <c r="P3329" i="6"/>
  <c r="U3329" i="6" s="1"/>
  <c r="V3329" i="6" s="1"/>
  <c r="P3979" i="6"/>
  <c r="U3979" i="6" s="1"/>
  <c r="V3979" i="6" s="1"/>
  <c r="P3542" i="6"/>
  <c r="U3542" i="6" s="1"/>
  <c r="P3488" i="6"/>
  <c r="U3488" i="6" s="1"/>
  <c r="V3488" i="6" s="1"/>
  <c r="P3485" i="6"/>
  <c r="U3485" i="6" s="1"/>
  <c r="V3485" i="6" s="1"/>
  <c r="P3480" i="6"/>
  <c r="U3480" i="6" s="1"/>
  <c r="V3480" i="6" s="1"/>
  <c r="P3266" i="6"/>
  <c r="U3266" i="6" s="1"/>
  <c r="V3266" i="6" s="1"/>
  <c r="O4112" i="6"/>
  <c r="P4112" i="6" s="1"/>
  <c r="U4112" i="6" s="1"/>
  <c r="V4112" i="6" s="1"/>
  <c r="P4065" i="6"/>
  <c r="U4065" i="6" s="1"/>
  <c r="V4065" i="6" s="1"/>
  <c r="P4015" i="6"/>
  <c r="U4015" i="6" s="1"/>
  <c r="V4015" i="6" s="1"/>
  <c r="P4006" i="6"/>
  <c r="U4006" i="6" s="1"/>
  <c r="V4006" i="6" s="1"/>
  <c r="P4003" i="6"/>
  <c r="U4003" i="6" s="1"/>
  <c r="V4003" i="6" s="1"/>
  <c r="P3981" i="6"/>
  <c r="U3981" i="6" s="1"/>
  <c r="V3981" i="6" s="1"/>
  <c r="O3978" i="6"/>
  <c r="P3978" i="6" s="1"/>
  <c r="U3978" i="6" s="1"/>
  <c r="V3978" i="6" s="1"/>
  <c r="O3975" i="6"/>
  <c r="P3975" i="6" s="1"/>
  <c r="U3975" i="6" s="1"/>
  <c r="V3975" i="6" s="1"/>
  <c r="O3972" i="6"/>
  <c r="P3972" i="6" s="1"/>
  <c r="U3972" i="6" s="1"/>
  <c r="V3972" i="6" s="1"/>
  <c r="O3969" i="6"/>
  <c r="P3957" i="6"/>
  <c r="P3947" i="6"/>
  <c r="U3947" i="6" s="1"/>
  <c r="P3929" i="6"/>
  <c r="U3929" i="6" s="1"/>
  <c r="V3929" i="6" s="1"/>
  <c r="P3917" i="6"/>
  <c r="U3917" i="6" s="1"/>
  <c r="V3917" i="6" s="1"/>
  <c r="O3914" i="6"/>
  <c r="P3914" i="6" s="1"/>
  <c r="U3914" i="6" s="1"/>
  <c r="O3909" i="6"/>
  <c r="P3909" i="6" s="1"/>
  <c r="U3909" i="6" s="1"/>
  <c r="V3909" i="6" s="1"/>
  <c r="P3900" i="6"/>
  <c r="U3900" i="6" s="1"/>
  <c r="V3900" i="6" s="1"/>
  <c r="P3896" i="6"/>
  <c r="U3896" i="6" s="1"/>
  <c r="V3896" i="6" s="1"/>
  <c r="O3887" i="6"/>
  <c r="P3887" i="6" s="1"/>
  <c r="U3887" i="6" s="1"/>
  <c r="V3887" i="6" s="1"/>
  <c r="O3884" i="6"/>
  <c r="P3884" i="6" s="1"/>
  <c r="U3884" i="6" s="1"/>
  <c r="P3878" i="6"/>
  <c r="U3878" i="6" s="1"/>
  <c r="V3878" i="6" s="1"/>
  <c r="O3871" i="6"/>
  <c r="P3871" i="6" s="1"/>
  <c r="U3871" i="6" s="1"/>
  <c r="V3871" i="6" s="1"/>
  <c r="O3868" i="6"/>
  <c r="P3868" i="6" s="1"/>
  <c r="O3863" i="6"/>
  <c r="P3863" i="6" s="1"/>
  <c r="U3863" i="6" s="1"/>
  <c r="V3863" i="6" s="1"/>
  <c r="O3853" i="6"/>
  <c r="P3853" i="6" s="1"/>
  <c r="U3853" i="6" s="1"/>
  <c r="V3853" i="6" s="1"/>
  <c r="O3847" i="6"/>
  <c r="P3847" i="6" s="1"/>
  <c r="U3847" i="6" s="1"/>
  <c r="V3847" i="6" s="1"/>
  <c r="P3806" i="6"/>
  <c r="U3806" i="6" s="1"/>
  <c r="V3806" i="6" s="1"/>
  <c r="P3762" i="6"/>
  <c r="U3762" i="6" s="1"/>
  <c r="V3762" i="6" s="1"/>
  <c r="O3757" i="6"/>
  <c r="P3757" i="6" s="1"/>
  <c r="U3757" i="6" s="1"/>
  <c r="O3754" i="6"/>
  <c r="P3754" i="6" s="1"/>
  <c r="U3754" i="6" s="1"/>
  <c r="V3754" i="6" s="1"/>
  <c r="O3751" i="6"/>
  <c r="P3751" i="6" s="1"/>
  <c r="U3751" i="6" s="1"/>
  <c r="V3751" i="6" s="1"/>
  <c r="O3748" i="6"/>
  <c r="P3748" i="6" s="1"/>
  <c r="U3748" i="6" s="1"/>
  <c r="V3748" i="6" s="1"/>
  <c r="P3743" i="6"/>
  <c r="U3743" i="6" s="1"/>
  <c r="V3743" i="6" s="1"/>
  <c r="P3740" i="6"/>
  <c r="U3740" i="6" s="1"/>
  <c r="V3740" i="6" s="1"/>
  <c r="O3725" i="6"/>
  <c r="P3725" i="6" s="1"/>
  <c r="U3725" i="6" s="1"/>
  <c r="V3725" i="6" s="1"/>
  <c r="P3716" i="6"/>
  <c r="U3716" i="6" s="1"/>
  <c r="V3716" i="6" s="1"/>
  <c r="P3705" i="6"/>
  <c r="U3705" i="6" s="1"/>
  <c r="V3705" i="6" s="1"/>
  <c r="O3701" i="6"/>
  <c r="P3701" i="6" s="1"/>
  <c r="U3701" i="6" s="1"/>
  <c r="V3701" i="6" s="1"/>
  <c r="P3684" i="6"/>
  <c r="U3684" i="6" s="1"/>
  <c r="V3684" i="6" s="1"/>
  <c r="O3680" i="6"/>
  <c r="P3680" i="6" s="1"/>
  <c r="P3660" i="6"/>
  <c r="U3660" i="6" s="1"/>
  <c r="V3660" i="6" s="1"/>
  <c r="P3652" i="6"/>
  <c r="U3652" i="6" s="1"/>
  <c r="V3652" i="6" s="1"/>
  <c r="P3643" i="6"/>
  <c r="U3643" i="6" s="1"/>
  <c r="V3643" i="6" s="1"/>
  <c r="P3627" i="6"/>
  <c r="U3627" i="6" s="1"/>
  <c r="V3627" i="6" s="1"/>
  <c r="P3598" i="6"/>
  <c r="U3598" i="6" s="1"/>
  <c r="V3598" i="6" s="1"/>
  <c r="O3594" i="6"/>
  <c r="P3594" i="6" s="1"/>
  <c r="U3594" i="6" s="1"/>
  <c r="V3594" i="6" s="1"/>
  <c r="P3589" i="6"/>
  <c r="U3589" i="6" s="1"/>
  <c r="V3589" i="6" s="1"/>
  <c r="P3587" i="6"/>
  <c r="U3587" i="6" s="1"/>
  <c r="V3587" i="6" s="1"/>
  <c r="P3563" i="6"/>
  <c r="U3563" i="6" s="1"/>
  <c r="V3563" i="6" s="1"/>
  <c r="P3561" i="6"/>
  <c r="U3561" i="6" s="1"/>
  <c r="V3561" i="6" s="1"/>
  <c r="P3539" i="6"/>
  <c r="U3539" i="6" s="1"/>
  <c r="P3503" i="6"/>
  <c r="P3501" i="6"/>
  <c r="U3501" i="6" s="1"/>
  <c r="P3482" i="6"/>
  <c r="U3482" i="6" s="1"/>
  <c r="V3482" i="6" s="1"/>
  <c r="P3474" i="6"/>
  <c r="U3474" i="6" s="1"/>
  <c r="V3474" i="6" s="1"/>
  <c r="O3466" i="6"/>
  <c r="P3466" i="6" s="1"/>
  <c r="U3466" i="6" s="1"/>
  <c r="V3466" i="6" s="1"/>
  <c r="O3461" i="6"/>
  <c r="P3461" i="6" s="1"/>
  <c r="U3461" i="6" s="1"/>
  <c r="V3461" i="6" s="1"/>
  <c r="O3459" i="6"/>
  <c r="P3459" i="6" s="1"/>
  <c r="U3459" i="6" s="1"/>
  <c r="V3459" i="6" s="1"/>
  <c r="O3456" i="6"/>
  <c r="P3456" i="6" s="1"/>
  <c r="U3456" i="6" s="1"/>
  <c r="V3456" i="6" s="1"/>
  <c r="P3452" i="6"/>
  <c r="U3452" i="6" s="1"/>
  <c r="V3452" i="6" s="1"/>
  <c r="P3445" i="6"/>
  <c r="U3445" i="6" s="1"/>
  <c r="V3445" i="6" s="1"/>
  <c r="O3440" i="6"/>
  <c r="P3440" i="6" s="1"/>
  <c r="U3440" i="6" s="1"/>
  <c r="V3440" i="6" s="1"/>
  <c r="O3435" i="6"/>
  <c r="P3435" i="6" s="1"/>
  <c r="U3435" i="6" s="1"/>
  <c r="P3419" i="6"/>
  <c r="U3419" i="6" s="1"/>
  <c r="V3419" i="6" s="1"/>
  <c r="P3313" i="6"/>
  <c r="U3313" i="6" s="1"/>
  <c r="P3311" i="6"/>
  <c r="U3311" i="6" s="1"/>
  <c r="V3311" i="6" s="1"/>
  <c r="P3299" i="6"/>
  <c r="U3299" i="6" s="1"/>
  <c r="V3299" i="6" s="1"/>
  <c r="P3296" i="6"/>
  <c r="U3296" i="6" s="1"/>
  <c r="O3916" i="6"/>
  <c r="P3916" i="6" s="1"/>
  <c r="U3916" i="6" s="1"/>
  <c r="V3916" i="6" s="1"/>
  <c r="O3911" i="6"/>
  <c r="P3911" i="6" s="1"/>
  <c r="U3911" i="6" s="1"/>
  <c r="V3911" i="6" s="1"/>
  <c r="O3905" i="6"/>
  <c r="P3905" i="6" s="1"/>
  <c r="U3905" i="6" s="1"/>
  <c r="V3905" i="6" s="1"/>
  <c r="O3877" i="6"/>
  <c r="P3877" i="6" s="1"/>
  <c r="U3877" i="6" s="1"/>
  <c r="O3865" i="6"/>
  <c r="P3865" i="6" s="1"/>
  <c r="U3865" i="6" s="1"/>
  <c r="V3865" i="6" s="1"/>
  <c r="O3860" i="6"/>
  <c r="P3860" i="6" s="1"/>
  <c r="U3860" i="6" s="1"/>
  <c r="V3860" i="6" s="1"/>
  <c r="O3852" i="6"/>
  <c r="P3852" i="6" s="1"/>
  <c r="U3852" i="6" s="1"/>
  <c r="V3852" i="6" s="1"/>
  <c r="O3846" i="6"/>
  <c r="P3846" i="6" s="1"/>
  <c r="U3846" i="6" s="1"/>
  <c r="V3846" i="6" s="1"/>
  <c r="O3842" i="6"/>
  <c r="P3842" i="6" s="1"/>
  <c r="U3842" i="6" s="1"/>
  <c r="V3842" i="6" s="1"/>
  <c r="O3839" i="6"/>
  <c r="P3839" i="6" s="1"/>
  <c r="U3839" i="6" s="1"/>
  <c r="V3839" i="6" s="1"/>
  <c r="O3835" i="6"/>
  <c r="P3835" i="6" s="1"/>
  <c r="U3835" i="6" s="1"/>
  <c r="V3835" i="6" s="1"/>
  <c r="P3803" i="6"/>
  <c r="U3803" i="6" s="1"/>
  <c r="V3803" i="6" s="1"/>
  <c r="O3747" i="6"/>
  <c r="P3747" i="6" s="1"/>
  <c r="U3747" i="6" s="1"/>
  <c r="V3747" i="6" s="1"/>
  <c r="P3646" i="6"/>
  <c r="P3500" i="6"/>
  <c r="U3500" i="6" s="1"/>
  <c r="V3500" i="6" s="1"/>
  <c r="P3498" i="6"/>
  <c r="U3498" i="6" s="1"/>
  <c r="O3463" i="6"/>
  <c r="P3463" i="6" s="1"/>
  <c r="U3463" i="6" s="1"/>
  <c r="V3463" i="6" s="1"/>
  <c r="O3458" i="6"/>
  <c r="P3402" i="6"/>
  <c r="U3402" i="6" s="1"/>
  <c r="V3402" i="6" s="1"/>
  <c r="P3395" i="6"/>
  <c r="U3395" i="6" s="1"/>
  <c r="V3395" i="6" s="1"/>
  <c r="P3392" i="6"/>
  <c r="O3384" i="6"/>
  <c r="P3384" i="6" s="1"/>
  <c r="U3384" i="6" s="1"/>
  <c r="V3384" i="6" s="1"/>
  <c r="P3380" i="6"/>
  <c r="U3380" i="6" s="1"/>
  <c r="V3380" i="6" s="1"/>
  <c r="P3374" i="6"/>
  <c r="U3374" i="6" s="1"/>
  <c r="V3374" i="6" s="1"/>
  <c r="P3372" i="6"/>
  <c r="U3372" i="6" s="1"/>
  <c r="V3372" i="6" s="1"/>
  <c r="P3365" i="6"/>
  <c r="U3365" i="6" s="1"/>
  <c r="V3365" i="6" s="1"/>
  <c r="P3363" i="6"/>
  <c r="U3363" i="6" s="1"/>
  <c r="V3363" i="6" s="1"/>
  <c r="O3317" i="6"/>
  <c r="P3317" i="6" s="1"/>
  <c r="U3317" i="6" s="1"/>
  <c r="P3308" i="6"/>
  <c r="U3308" i="6" s="1"/>
  <c r="V3308" i="6" s="1"/>
  <c r="P3301" i="6"/>
  <c r="U3301" i="6" s="1"/>
  <c r="V3301" i="6" s="1"/>
  <c r="P3286" i="6"/>
  <c r="U3286" i="6" s="1"/>
  <c r="V3286" i="6" s="1"/>
  <c r="P3265" i="6"/>
  <c r="O4090" i="6"/>
  <c r="P4090" i="6" s="1"/>
  <c r="U4090" i="6" s="1"/>
  <c r="V4090" i="6" s="1"/>
  <c r="P4088" i="6"/>
  <c r="U4088" i="6" s="1"/>
  <c r="V4088" i="6" s="1"/>
  <c r="O4085" i="6"/>
  <c r="P4085" i="6" s="1"/>
  <c r="U4085" i="6" s="1"/>
  <c r="V4085" i="6" s="1"/>
  <c r="O4080" i="6"/>
  <c r="P4080" i="6" s="1"/>
  <c r="U4080" i="6" s="1"/>
  <c r="V4080" i="6" s="1"/>
  <c r="P4040" i="6"/>
  <c r="U4040" i="6" s="1"/>
  <c r="P4035" i="6"/>
  <c r="P4011" i="6"/>
  <c r="P4008" i="6"/>
  <c r="U4008" i="6" s="1"/>
  <c r="V4008" i="6" s="1"/>
  <c r="P4005" i="6"/>
  <c r="U4005" i="6" s="1"/>
  <c r="V4005" i="6" s="1"/>
  <c r="P4002" i="6"/>
  <c r="U4002" i="6" s="1"/>
  <c r="V4002" i="6" s="1"/>
  <c r="O3999" i="6"/>
  <c r="P3999" i="6" s="1"/>
  <c r="U3999" i="6" s="1"/>
  <c r="V3999" i="6" s="1"/>
  <c r="P3997" i="6"/>
  <c r="U3997" i="6" s="1"/>
  <c r="V3997" i="6" s="1"/>
  <c r="O3994" i="6"/>
  <c r="P3994" i="6" s="1"/>
  <c r="U3994" i="6" s="1"/>
  <c r="V3994" i="6" s="1"/>
  <c r="P3991" i="6"/>
  <c r="U3991" i="6" s="1"/>
  <c r="V3991" i="6" s="1"/>
  <c r="O3980" i="6"/>
  <c r="P3980" i="6" s="1"/>
  <c r="U3980" i="6" s="1"/>
  <c r="O3974" i="6"/>
  <c r="P3974" i="6" s="1"/>
  <c r="U3974" i="6" s="1"/>
  <c r="V3974" i="6" s="1"/>
  <c r="O3971" i="6"/>
  <c r="P3971" i="6" s="1"/>
  <c r="U3971" i="6" s="1"/>
  <c r="V3971" i="6" s="1"/>
  <c r="P3969" i="6"/>
  <c r="P3946" i="6"/>
  <c r="P3923" i="6"/>
  <c r="U3923" i="6" s="1"/>
  <c r="V3923" i="6" s="1"/>
  <c r="O3913" i="6"/>
  <c r="P3913" i="6" s="1"/>
  <c r="U3913" i="6" s="1"/>
  <c r="V3913" i="6" s="1"/>
  <c r="O3908" i="6"/>
  <c r="P3908" i="6" s="1"/>
  <c r="U3908" i="6" s="1"/>
  <c r="V3908" i="6" s="1"/>
  <c r="O3891" i="6"/>
  <c r="P3891" i="6" s="1"/>
  <c r="U3891" i="6" s="1"/>
  <c r="O3886" i="6"/>
  <c r="O3883" i="6"/>
  <c r="P3883" i="6" s="1"/>
  <c r="U3883" i="6" s="1"/>
  <c r="V3883" i="6" s="1"/>
  <c r="O3880" i="6"/>
  <c r="P3880" i="6" s="1"/>
  <c r="U3880" i="6" s="1"/>
  <c r="P3874" i="6"/>
  <c r="U3874" i="6" s="1"/>
  <c r="P3870" i="6"/>
  <c r="U3870" i="6" s="1"/>
  <c r="V3870" i="6" s="1"/>
  <c r="O3862" i="6"/>
  <c r="P3862" i="6" s="1"/>
  <c r="U3862" i="6" s="1"/>
  <c r="V3862" i="6" s="1"/>
  <c r="O3851" i="6"/>
  <c r="P3851" i="6" s="1"/>
  <c r="U3851" i="6" s="1"/>
  <c r="V3851" i="6" s="1"/>
  <c r="O3845" i="6"/>
  <c r="P3845" i="6" s="1"/>
  <c r="U3845" i="6" s="1"/>
  <c r="V3845" i="6" s="1"/>
  <c r="O3831" i="6"/>
  <c r="O3828" i="6"/>
  <c r="O3805" i="6"/>
  <c r="P3805" i="6" s="1"/>
  <c r="U3805" i="6" s="1"/>
  <c r="V3805" i="6" s="1"/>
  <c r="P3769" i="6"/>
  <c r="U3769" i="6" s="1"/>
  <c r="V3769" i="6" s="1"/>
  <c r="O3766" i="6"/>
  <c r="P3766" i="6" s="1"/>
  <c r="U3766" i="6" s="1"/>
  <c r="V3766" i="6" s="1"/>
  <c r="O3761" i="6"/>
  <c r="P3761" i="6" s="1"/>
  <c r="U3761" i="6" s="1"/>
  <c r="V3761" i="6" s="1"/>
  <c r="O3756" i="6"/>
  <c r="P3756" i="6" s="1"/>
  <c r="U3756" i="6" s="1"/>
  <c r="V3756" i="6" s="1"/>
  <c r="O3753" i="6"/>
  <c r="P3753" i="6" s="1"/>
  <c r="U3753" i="6" s="1"/>
  <c r="V3753" i="6" s="1"/>
  <c r="P3745" i="6"/>
  <c r="U3745" i="6" s="1"/>
  <c r="V3745" i="6" s="1"/>
  <c r="P3742" i="6"/>
  <c r="U3742" i="6" s="1"/>
  <c r="V3742" i="6" s="1"/>
  <c r="O3738" i="6"/>
  <c r="P3738" i="6" s="1"/>
  <c r="U3738" i="6" s="1"/>
  <c r="V3738" i="6" s="1"/>
  <c r="P3711" i="6"/>
  <c r="U3711" i="6" s="1"/>
  <c r="V3711" i="6" s="1"/>
  <c r="O3696" i="6"/>
  <c r="P3696" i="6" s="1"/>
  <c r="U3696" i="6" s="1"/>
  <c r="V3696" i="6" s="1"/>
  <c r="P3690" i="6"/>
  <c r="U3690" i="6" s="1"/>
  <c r="V3690" i="6" s="1"/>
  <c r="P3667" i="6"/>
  <c r="U3667" i="6" s="1"/>
  <c r="V3667" i="6" s="1"/>
  <c r="O3664" i="6"/>
  <c r="P3664" i="6" s="1"/>
  <c r="U3664" i="6" s="1"/>
  <c r="V3664" i="6" s="1"/>
  <c r="O3659" i="6"/>
  <c r="P3659" i="6" s="1"/>
  <c r="U3659" i="6" s="1"/>
  <c r="V3659" i="6" s="1"/>
  <c r="P3656" i="6"/>
  <c r="U3656" i="6" s="1"/>
  <c r="V3656" i="6" s="1"/>
  <c r="P3651" i="6"/>
  <c r="U3651" i="6" s="1"/>
  <c r="V3651" i="6" s="1"/>
  <c r="O3648" i="6"/>
  <c r="P3648" i="6" s="1"/>
  <c r="U3648" i="6" s="1"/>
  <c r="V3648" i="6" s="1"/>
  <c r="O3645" i="6"/>
  <c r="P3645" i="6" s="1"/>
  <c r="U3645" i="6" s="1"/>
  <c r="V3645" i="6" s="1"/>
  <c r="O3638" i="6"/>
  <c r="P3638" i="6" s="1"/>
  <c r="U3638" i="6" s="1"/>
  <c r="V3638" i="6" s="1"/>
  <c r="P3635" i="6"/>
  <c r="U3635" i="6" s="1"/>
  <c r="V3635" i="6" s="1"/>
  <c r="O3631" i="6"/>
  <c r="P3631" i="6" s="1"/>
  <c r="U3631" i="6" s="1"/>
  <c r="V3631" i="6" s="1"/>
  <c r="P3623" i="6"/>
  <c r="U3623" i="6" s="1"/>
  <c r="V3623" i="6" s="1"/>
  <c r="O3600" i="6"/>
  <c r="P3600" i="6" s="1"/>
  <c r="U3600" i="6" s="1"/>
  <c r="V3600" i="6" s="1"/>
  <c r="P3581" i="6"/>
  <c r="U3581" i="6" s="1"/>
  <c r="V3581" i="6" s="1"/>
  <c r="P3573" i="6"/>
  <c r="U3573" i="6" s="1"/>
  <c r="V3573" i="6" s="1"/>
  <c r="P3533" i="6"/>
  <c r="P3495" i="6"/>
  <c r="U3495" i="6" s="1"/>
  <c r="V3495" i="6" s="1"/>
  <c r="O3465" i="6"/>
  <c r="P3465" i="6" s="1"/>
  <c r="U3465" i="6" s="1"/>
  <c r="V3465" i="6" s="1"/>
  <c r="O3460" i="6"/>
  <c r="P3460" i="6" s="1"/>
  <c r="U3460" i="6" s="1"/>
  <c r="V3460" i="6" s="1"/>
  <c r="O3455" i="6"/>
  <c r="P3274" i="6"/>
  <c r="U3274" i="6" s="1"/>
  <c r="V3274" i="6" s="1"/>
  <c r="P4282" i="6"/>
  <c r="U4282" i="6" s="1"/>
  <c r="V4282" i="6" s="1"/>
  <c r="P4279" i="6"/>
  <c r="U4279" i="6" s="1"/>
  <c r="V4279" i="6" s="1"/>
  <c r="P4277" i="6"/>
  <c r="U4277" i="6" s="1"/>
  <c r="V4277" i="6" s="1"/>
  <c r="P4264" i="6"/>
  <c r="P4259" i="6"/>
  <c r="U4259" i="6" s="1"/>
  <c r="V4259" i="6" s="1"/>
  <c r="P4246" i="6"/>
  <c r="U4246" i="6" s="1"/>
  <c r="V4246" i="6" s="1"/>
  <c r="P4244" i="6"/>
  <c r="U4244" i="6" s="1"/>
  <c r="V4244" i="6" s="1"/>
  <c r="P4232" i="6"/>
  <c r="U4232" i="6" s="1"/>
  <c r="O4229" i="6"/>
  <c r="P4229" i="6" s="1"/>
  <c r="U4229" i="6" s="1"/>
  <c r="V4229" i="6" s="1"/>
  <c r="O4224" i="6"/>
  <c r="P4224" i="6" s="1"/>
  <c r="U4224" i="6" s="1"/>
  <c r="V4224" i="6" s="1"/>
  <c r="P4210" i="6"/>
  <c r="U4210" i="6" s="1"/>
  <c r="V4210" i="6" s="1"/>
  <c r="P4207" i="6"/>
  <c r="U4207" i="6" s="1"/>
  <c r="V4207" i="6" s="1"/>
  <c r="P4201" i="6"/>
  <c r="O4166" i="6"/>
  <c r="P4166" i="6" s="1"/>
  <c r="U4166" i="6" s="1"/>
  <c r="V4166" i="6" s="1"/>
  <c r="O4164" i="6"/>
  <c r="O4161" i="6"/>
  <c r="P4161" i="6" s="1"/>
  <c r="U4161" i="6" s="1"/>
  <c r="V4161" i="6" s="1"/>
  <c r="O4158" i="6"/>
  <c r="P4146" i="6"/>
  <c r="U4146" i="6" s="1"/>
  <c r="V4146" i="6" s="1"/>
  <c r="P4131" i="6"/>
  <c r="U4131" i="6" s="1"/>
  <c r="V4131" i="6" s="1"/>
  <c r="O4087" i="6"/>
  <c r="P4087" i="6" s="1"/>
  <c r="U4087" i="6" s="1"/>
  <c r="V4087" i="6" s="1"/>
  <c r="P4076" i="6"/>
  <c r="U4076" i="6" s="1"/>
  <c r="V4076" i="6" s="1"/>
  <c r="P4072" i="6"/>
  <c r="U4072" i="6" s="1"/>
  <c r="V4072" i="6" s="1"/>
  <c r="O4062" i="6"/>
  <c r="P4062" i="6" s="1"/>
  <c r="U4062" i="6" s="1"/>
  <c r="V4062" i="6" s="1"/>
  <c r="P4060" i="6"/>
  <c r="U4060" i="6" s="1"/>
  <c r="V4060" i="6" s="1"/>
  <c r="P4057" i="6"/>
  <c r="U4057" i="6" s="1"/>
  <c r="P4054" i="6"/>
  <c r="P4017" i="6"/>
  <c r="U4017" i="6" s="1"/>
  <c r="V4017" i="6" s="1"/>
  <c r="O4007" i="6"/>
  <c r="P4007" i="6" s="1"/>
  <c r="U4007" i="6" s="1"/>
  <c r="V4007" i="6" s="1"/>
  <c r="O4004" i="6"/>
  <c r="P4004" i="6" s="1"/>
  <c r="U4004" i="6" s="1"/>
  <c r="V4004" i="6" s="1"/>
  <c r="O3996" i="6"/>
  <c r="P3996" i="6" s="1"/>
  <c r="U3996" i="6" s="1"/>
  <c r="V3996" i="6" s="1"/>
  <c r="P3988" i="6"/>
  <c r="U3988" i="6" s="1"/>
  <c r="V3988" i="6" s="1"/>
  <c r="O3922" i="6"/>
  <c r="P3922" i="6" s="1"/>
  <c r="U3922" i="6" s="1"/>
  <c r="V3922" i="6" s="1"/>
  <c r="O3910" i="6"/>
  <c r="P3910" i="6" s="1"/>
  <c r="U3910" i="6" s="1"/>
  <c r="V3910" i="6" s="1"/>
  <c r="O3904" i="6"/>
  <c r="P3904" i="6" s="1"/>
  <c r="U3904" i="6" s="1"/>
  <c r="V3904" i="6" s="1"/>
  <c r="O3901" i="6"/>
  <c r="P3901" i="6" s="1"/>
  <c r="U3901" i="6" s="1"/>
  <c r="V3901" i="6" s="1"/>
  <c r="O3894" i="6"/>
  <c r="P3894" i="6" s="1"/>
  <c r="U3894" i="6" s="1"/>
  <c r="P3886" i="6"/>
  <c r="U3886" i="6" s="1"/>
  <c r="V3886" i="6" s="1"/>
  <c r="O3873" i="6"/>
  <c r="P3873" i="6" s="1"/>
  <c r="U3873" i="6" s="1"/>
  <c r="V3873" i="6" s="1"/>
  <c r="O3867" i="6"/>
  <c r="P3867" i="6" s="1"/>
  <c r="U3867" i="6" s="1"/>
  <c r="V3867" i="6" s="1"/>
  <c r="O3864" i="6"/>
  <c r="P3859" i="6"/>
  <c r="U3859" i="6" s="1"/>
  <c r="V3859" i="6" s="1"/>
  <c r="P3857" i="6"/>
  <c r="U3857" i="6" s="1"/>
  <c r="V3857" i="6" s="1"/>
  <c r="O3850" i="6"/>
  <c r="P3850" i="6" s="1"/>
  <c r="U3850" i="6" s="1"/>
  <c r="V3850" i="6" s="1"/>
  <c r="P3826" i="6"/>
  <c r="U3826" i="6" s="1"/>
  <c r="V3826" i="6" s="1"/>
  <c r="P3819" i="6"/>
  <c r="U3819" i="6" s="1"/>
  <c r="V3819" i="6" s="1"/>
  <c r="P3808" i="6"/>
  <c r="U3808" i="6" s="1"/>
  <c r="V3808" i="6" s="1"/>
  <c r="P3771" i="6"/>
  <c r="U3771" i="6" s="1"/>
  <c r="V3771" i="6" s="1"/>
  <c r="O3768" i="6"/>
  <c r="P3768" i="6" s="1"/>
  <c r="U3768" i="6" s="1"/>
  <c r="V3768" i="6" s="1"/>
  <c r="O3763" i="6"/>
  <c r="P3763" i="6" s="1"/>
  <c r="U3763" i="6" s="1"/>
  <c r="V3763" i="6" s="1"/>
  <c r="O3744" i="6"/>
  <c r="P3744" i="6" s="1"/>
  <c r="U3744" i="6" s="1"/>
  <c r="V3744" i="6" s="1"/>
  <c r="O3723" i="6"/>
  <c r="P3723" i="6" s="1"/>
  <c r="U3723" i="6" s="1"/>
  <c r="V3723" i="6" s="1"/>
  <c r="P3714" i="6"/>
  <c r="U3714" i="6" s="1"/>
  <c r="V3714" i="6" s="1"/>
  <c r="P3710" i="6"/>
  <c r="U3710" i="6" s="1"/>
  <c r="V3710" i="6" s="1"/>
  <c r="O3699" i="6"/>
  <c r="P3699" i="6" s="1"/>
  <c r="U3699" i="6" s="1"/>
  <c r="V3699" i="6" s="1"/>
  <c r="O3689" i="6"/>
  <c r="P3689" i="6" s="1"/>
  <c r="U3689" i="6" s="1"/>
  <c r="V3689" i="6" s="1"/>
  <c r="O3687" i="6"/>
  <c r="P3687" i="6" s="1"/>
  <c r="U3687" i="6" s="1"/>
  <c r="V3687" i="6" s="1"/>
  <c r="O3685" i="6"/>
  <c r="P3685" i="6" s="1"/>
  <c r="U3685" i="6" s="1"/>
  <c r="V3685" i="6" s="1"/>
  <c r="O3666" i="6"/>
  <c r="P3666" i="6" s="1"/>
  <c r="U3666" i="6" s="1"/>
  <c r="V3666" i="6" s="1"/>
  <c r="O3661" i="6"/>
  <c r="P3661" i="6" s="1"/>
  <c r="U3661" i="6" s="1"/>
  <c r="V3661" i="6" s="1"/>
  <c r="O3655" i="6"/>
  <c r="P3655" i="6" s="1"/>
  <c r="O3653" i="6"/>
  <c r="P3653" i="6" s="1"/>
  <c r="U3653" i="6" s="1"/>
  <c r="V3653" i="6" s="1"/>
  <c r="O3641" i="6"/>
  <c r="P3641" i="6" s="1"/>
  <c r="U3641" i="6" s="1"/>
  <c r="V3641" i="6" s="1"/>
  <c r="O3634" i="6"/>
  <c r="P3634" i="6" s="1"/>
  <c r="U3634" i="6" s="1"/>
  <c r="V3634" i="6" s="1"/>
  <c r="P3622" i="6"/>
  <c r="U3622" i="6" s="1"/>
  <c r="V3622" i="6" s="1"/>
  <c r="P3621" i="6"/>
  <c r="U3621" i="6" s="1"/>
  <c r="V3621" i="6" s="1"/>
  <c r="P3580" i="6"/>
  <c r="O3572" i="6"/>
  <c r="P3572" i="6" s="1"/>
  <c r="U3572" i="6" s="1"/>
  <c r="V3572" i="6" s="1"/>
  <c r="P3570" i="6"/>
  <c r="U3570" i="6" s="1"/>
  <c r="V3570" i="6" s="1"/>
  <c r="O3567" i="6"/>
  <c r="P3567" i="6" s="1"/>
  <c r="U3567" i="6" s="1"/>
  <c r="V3567" i="6" s="1"/>
  <c r="P3548" i="6"/>
  <c r="U3548" i="6" s="1"/>
  <c r="V3548" i="6" s="1"/>
  <c r="P3546" i="6"/>
  <c r="U3546" i="6" s="1"/>
  <c r="V3546" i="6" s="1"/>
  <c r="O3502" i="6"/>
  <c r="P3502" i="6" s="1"/>
  <c r="U3502" i="6" s="1"/>
  <c r="O3494" i="6"/>
  <c r="P3494" i="6" s="1"/>
  <c r="U3494" i="6" s="1"/>
  <c r="V3494" i="6" s="1"/>
  <c r="P3492" i="6"/>
  <c r="U3492" i="6" s="1"/>
  <c r="V3492" i="6" s="1"/>
  <c r="O3489" i="6"/>
  <c r="P3489" i="6" s="1"/>
  <c r="U3489" i="6" s="1"/>
  <c r="O3483" i="6"/>
  <c r="P3483" i="6" s="1"/>
  <c r="U3483" i="6" s="1"/>
  <c r="V3483" i="6" s="1"/>
  <c r="P3481" i="6"/>
  <c r="P3473" i="6"/>
  <c r="U3473" i="6" s="1"/>
  <c r="V3473" i="6" s="1"/>
  <c r="O3431" i="6"/>
  <c r="P3387" i="6"/>
  <c r="U3387" i="6" s="1"/>
  <c r="V3387" i="6" s="1"/>
  <c r="P3371" i="6"/>
  <c r="U3371" i="6" s="1"/>
  <c r="V3371" i="6" s="1"/>
  <c r="P3369" i="6"/>
  <c r="U3369" i="6" s="1"/>
  <c r="V3369" i="6" s="1"/>
  <c r="P3332" i="6"/>
  <c r="U3332" i="6" s="1"/>
  <c r="V3332" i="6" s="1"/>
  <c r="P3135" i="6"/>
  <c r="U3135" i="6" s="1"/>
  <c r="V3135" i="6" s="1"/>
  <c r="P3098" i="6"/>
  <c r="U3098" i="6" s="1"/>
  <c r="V3098" i="6" s="1"/>
  <c r="P3059" i="6"/>
  <c r="U3059" i="6" s="1"/>
  <c r="V3059" i="6" s="1"/>
  <c r="P3034" i="6"/>
  <c r="P3020" i="6"/>
  <c r="U3020" i="6" s="1"/>
  <c r="P2857" i="6"/>
  <c r="P2841" i="6"/>
  <c r="U2841" i="6" s="1"/>
  <c r="P2831" i="6"/>
  <c r="P2805" i="6"/>
  <c r="U2805" i="6" s="1"/>
  <c r="P2792" i="6"/>
  <c r="U2792" i="6" s="1"/>
  <c r="V2792" i="6" s="1"/>
  <c r="P2789" i="6"/>
  <c r="U2789" i="6" s="1"/>
  <c r="V2789" i="6" s="1"/>
  <c r="P2784" i="6"/>
  <c r="P2769" i="6"/>
  <c r="U2769" i="6" s="1"/>
  <c r="V2769" i="6" s="1"/>
  <c r="P2765" i="6"/>
  <c r="U2765" i="6" s="1"/>
  <c r="V2765" i="6" s="1"/>
  <c r="O2709" i="6"/>
  <c r="P2709" i="6" s="1"/>
  <c r="U2709" i="6" s="1"/>
  <c r="V2709" i="6" s="1"/>
  <c r="P2639" i="6"/>
  <c r="U2639" i="6" s="1"/>
  <c r="V2639" i="6" s="1"/>
  <c r="P2636" i="6"/>
  <c r="U2636" i="6" s="1"/>
  <c r="V2636" i="6" s="1"/>
  <c r="P2627" i="6"/>
  <c r="U2627" i="6" s="1"/>
  <c r="V2627" i="6" s="1"/>
  <c r="O2585" i="6"/>
  <c r="P2585" i="6" s="1"/>
  <c r="U2585" i="6" s="1"/>
  <c r="V2585" i="6" s="1"/>
  <c r="O2582" i="6"/>
  <c r="P2582" i="6" s="1"/>
  <c r="U2582" i="6" s="1"/>
  <c r="O2579" i="6"/>
  <c r="P2579" i="6" s="1"/>
  <c r="U2579" i="6" s="1"/>
  <c r="V2579" i="6" s="1"/>
  <c r="O2576" i="6"/>
  <c r="P2576" i="6" s="1"/>
  <c r="U2576" i="6" s="1"/>
  <c r="O2573" i="6"/>
  <c r="P2573" i="6" s="1"/>
  <c r="U2573" i="6" s="1"/>
  <c r="V2573" i="6" s="1"/>
  <c r="P2402" i="6"/>
  <c r="U2402" i="6" s="1"/>
  <c r="P2389" i="6"/>
  <c r="U2389" i="6" s="1"/>
  <c r="V2389" i="6" s="1"/>
  <c r="P2303" i="6"/>
  <c r="U2303" i="6" s="1"/>
  <c r="V2303" i="6" s="1"/>
  <c r="P2287" i="6"/>
  <c r="P1933" i="6"/>
  <c r="U1933" i="6" s="1"/>
  <c r="V1933" i="6" s="1"/>
  <c r="P3314" i="6"/>
  <c r="U3314" i="6" s="1"/>
  <c r="V3314" i="6" s="1"/>
  <c r="P3307" i="6"/>
  <c r="U3307" i="6" s="1"/>
  <c r="V3307" i="6" s="1"/>
  <c r="P3305" i="6"/>
  <c r="U3305" i="6" s="1"/>
  <c r="V3305" i="6" s="1"/>
  <c r="P3293" i="6"/>
  <c r="U3293" i="6" s="1"/>
  <c r="V3293" i="6" s="1"/>
  <c r="P3250" i="6"/>
  <c r="U3250" i="6" s="1"/>
  <c r="V3250" i="6" s="1"/>
  <c r="P3245" i="6"/>
  <c r="U3245" i="6" s="1"/>
  <c r="V3245" i="6" s="1"/>
  <c r="P3210" i="6"/>
  <c r="U3210" i="6" s="1"/>
  <c r="P3196" i="6"/>
  <c r="U3196" i="6" s="1"/>
  <c r="V3196" i="6" s="1"/>
  <c r="P3193" i="6"/>
  <c r="U3193" i="6" s="1"/>
  <c r="V3193" i="6" s="1"/>
  <c r="P3189" i="6"/>
  <c r="P3134" i="6"/>
  <c r="U3134" i="6" s="1"/>
  <c r="V3134" i="6" s="1"/>
  <c r="P3130" i="6"/>
  <c r="U3130" i="6" s="1"/>
  <c r="V3130" i="6" s="1"/>
  <c r="P3119" i="6"/>
  <c r="U3119" i="6" s="1"/>
  <c r="V3119" i="6" s="1"/>
  <c r="P3117" i="6"/>
  <c r="U3117" i="6" s="1"/>
  <c r="V3117" i="6" s="1"/>
  <c r="P3097" i="6"/>
  <c r="U3097" i="6" s="1"/>
  <c r="V3097" i="6" s="1"/>
  <c r="P3079" i="6"/>
  <c r="U3079" i="6" s="1"/>
  <c r="V3079" i="6" s="1"/>
  <c r="P3033" i="6"/>
  <c r="U3033" i="6" s="1"/>
  <c r="V3033" i="6" s="1"/>
  <c r="P3031" i="6"/>
  <c r="U3031" i="6" s="1"/>
  <c r="V3031" i="6" s="1"/>
  <c r="P3025" i="6"/>
  <c r="P3019" i="6"/>
  <c r="U3019" i="6" s="1"/>
  <c r="V3019" i="6" s="1"/>
  <c r="P3017" i="6"/>
  <c r="P2982" i="6"/>
  <c r="U2982" i="6" s="1"/>
  <c r="V2982" i="6" s="1"/>
  <c r="P2976" i="6"/>
  <c r="P2958" i="6"/>
  <c r="U2958" i="6" s="1"/>
  <c r="V2958" i="6" s="1"/>
  <c r="P2940" i="6"/>
  <c r="U2940" i="6" s="1"/>
  <c r="V2940" i="6" s="1"/>
  <c r="P2937" i="6"/>
  <c r="U2937" i="6" s="1"/>
  <c r="V2937" i="6" s="1"/>
  <c r="P2934" i="6"/>
  <c r="U2934" i="6" s="1"/>
  <c r="V2934" i="6" s="1"/>
  <c r="P2929" i="6"/>
  <c r="U2929" i="6" s="1"/>
  <c r="V2929" i="6" s="1"/>
  <c r="P2923" i="6"/>
  <c r="U2923" i="6" s="1"/>
  <c r="V2923" i="6" s="1"/>
  <c r="P2869" i="6"/>
  <c r="U2869" i="6" s="1"/>
  <c r="V2869" i="6" s="1"/>
  <c r="P2843" i="6"/>
  <c r="P2822" i="6"/>
  <c r="P2802" i="6"/>
  <c r="P2794" i="6"/>
  <c r="U2794" i="6" s="1"/>
  <c r="V2794" i="6" s="1"/>
  <c r="P2786" i="6"/>
  <c r="U2786" i="6" s="1"/>
  <c r="V2786" i="6" s="1"/>
  <c r="P2773" i="6"/>
  <c r="O2768" i="6"/>
  <c r="P2768" i="6" s="1"/>
  <c r="U2768" i="6" s="1"/>
  <c r="V2768" i="6" s="1"/>
  <c r="O2755" i="6"/>
  <c r="P2755" i="6" s="1"/>
  <c r="U2755" i="6" s="1"/>
  <c r="V2755" i="6" s="1"/>
  <c r="O2712" i="6"/>
  <c r="P2712" i="6" s="1"/>
  <c r="U2712" i="6" s="1"/>
  <c r="V2712" i="6" s="1"/>
  <c r="O2700" i="6"/>
  <c r="P2700" i="6" s="1"/>
  <c r="U2700" i="6" s="1"/>
  <c r="V2700" i="6" s="1"/>
  <c r="O2697" i="6"/>
  <c r="P2697" i="6" s="1"/>
  <c r="U2697" i="6" s="1"/>
  <c r="V2697" i="6" s="1"/>
  <c r="O2667" i="6"/>
  <c r="P2667" i="6" s="1"/>
  <c r="U2667" i="6" s="1"/>
  <c r="V2667" i="6" s="1"/>
  <c r="O2655" i="6"/>
  <c r="P2655" i="6" s="1"/>
  <c r="U2655" i="6" s="1"/>
  <c r="V2655" i="6" s="1"/>
  <c r="P2638" i="6"/>
  <c r="U2638" i="6" s="1"/>
  <c r="V2638" i="6" s="1"/>
  <c r="P2635" i="6"/>
  <c r="U2635" i="6" s="1"/>
  <c r="V2635" i="6" s="1"/>
  <c r="O2631" i="6"/>
  <c r="P2631" i="6" s="1"/>
  <c r="U2631" i="6" s="1"/>
  <c r="V2631" i="6" s="1"/>
  <c r="O2626" i="6"/>
  <c r="P2626" i="6" s="1"/>
  <c r="U2626" i="6" s="1"/>
  <c r="V2626" i="6" s="1"/>
  <c r="O2624" i="6"/>
  <c r="P2624" i="6" s="1"/>
  <c r="U2624" i="6" s="1"/>
  <c r="V2624" i="6" s="1"/>
  <c r="O2622" i="6"/>
  <c r="P2622" i="6" s="1"/>
  <c r="U2622" i="6" s="1"/>
  <c r="V2622" i="6" s="1"/>
  <c r="O2617" i="6"/>
  <c r="P2617" i="6" s="1"/>
  <c r="U2617" i="6" s="1"/>
  <c r="V2617" i="6" s="1"/>
  <c r="P2605" i="6"/>
  <c r="U2605" i="6" s="1"/>
  <c r="V2605" i="6" s="1"/>
  <c r="O2526" i="6"/>
  <c r="P2526" i="6" s="1"/>
  <c r="U2526" i="6" s="1"/>
  <c r="V2526" i="6" s="1"/>
  <c r="O2518" i="6"/>
  <c r="P2518" i="6" s="1"/>
  <c r="P2421" i="6"/>
  <c r="U2421" i="6" s="1"/>
  <c r="V2421" i="6" s="1"/>
  <c r="P2380" i="6"/>
  <c r="U2380" i="6" s="1"/>
  <c r="V2380" i="6" s="1"/>
  <c r="P2340" i="6"/>
  <c r="P3237" i="6"/>
  <c r="U3237" i="6" s="1"/>
  <c r="V3237" i="6" s="1"/>
  <c r="P3195" i="6"/>
  <c r="U3195" i="6" s="1"/>
  <c r="V3195" i="6" s="1"/>
  <c r="P3129" i="6"/>
  <c r="U3129" i="6" s="1"/>
  <c r="V3129" i="6" s="1"/>
  <c r="P2981" i="6"/>
  <c r="U2981" i="6" s="1"/>
  <c r="V2981" i="6" s="1"/>
  <c r="P2960" i="6"/>
  <c r="U2960" i="6" s="1"/>
  <c r="V2960" i="6" s="1"/>
  <c r="P2933" i="6"/>
  <c r="U2933" i="6" s="1"/>
  <c r="V2933" i="6" s="1"/>
  <c r="P2839" i="6"/>
  <c r="P2767" i="6"/>
  <c r="U2767" i="6" s="1"/>
  <c r="V2767" i="6" s="1"/>
  <c r="O2704" i="6"/>
  <c r="P2704" i="6" s="1"/>
  <c r="U2704" i="6" s="1"/>
  <c r="V2704" i="6" s="1"/>
  <c r="O2702" i="6"/>
  <c r="P2702" i="6" s="1"/>
  <c r="U2702" i="6" s="1"/>
  <c r="V2702" i="6" s="1"/>
  <c r="O2685" i="6"/>
  <c r="P2685" i="6" s="1"/>
  <c r="U2685" i="6" s="1"/>
  <c r="O2640" i="6"/>
  <c r="P2640" i="6" s="1"/>
  <c r="U2640" i="6" s="1"/>
  <c r="V2640" i="6" s="1"/>
  <c r="O2584" i="6"/>
  <c r="P2584" i="6" s="1"/>
  <c r="U2584" i="6" s="1"/>
  <c r="V2584" i="6" s="1"/>
  <c r="O2581" i="6"/>
  <c r="P2581" i="6" s="1"/>
  <c r="U2581" i="6" s="1"/>
  <c r="V2581" i="6" s="1"/>
  <c r="O2578" i="6"/>
  <c r="P2578" i="6" s="1"/>
  <c r="U2578" i="6" s="1"/>
  <c r="O2575" i="6"/>
  <c r="P2575" i="6" s="1"/>
  <c r="U2575" i="6" s="1"/>
  <c r="O2572" i="6"/>
  <c r="P2572" i="6" s="1"/>
  <c r="P2568" i="6"/>
  <c r="U2568" i="6" s="1"/>
  <c r="V2568" i="6" s="1"/>
  <c r="P3054" i="6"/>
  <c r="U3054" i="6" s="1"/>
  <c r="V3054" i="6" s="1"/>
  <c r="O2706" i="6"/>
  <c r="P2599" i="6"/>
  <c r="P3241" i="6"/>
  <c r="P3206" i="6"/>
  <c r="P3203" i="6"/>
  <c r="U3203" i="6" s="1"/>
  <c r="V3203" i="6" s="1"/>
  <c r="P3200" i="6"/>
  <c r="U3200" i="6" s="1"/>
  <c r="V3200" i="6" s="1"/>
  <c r="P3191" i="6"/>
  <c r="U3191" i="6" s="1"/>
  <c r="V3191" i="6" s="1"/>
  <c r="P3187" i="6"/>
  <c r="U3187" i="6" s="1"/>
  <c r="V3187" i="6" s="1"/>
  <c r="P3183" i="6"/>
  <c r="P3138" i="6"/>
  <c r="U3138" i="6" s="1"/>
  <c r="V3138" i="6" s="1"/>
  <c r="P3126" i="6"/>
  <c r="U3126" i="6" s="1"/>
  <c r="V3126" i="6" s="1"/>
  <c r="P3107" i="6"/>
  <c r="U3107" i="6" s="1"/>
  <c r="V3107" i="6" s="1"/>
  <c r="P3092" i="6"/>
  <c r="P3084" i="6"/>
  <c r="U3084" i="6" s="1"/>
  <c r="V3084" i="6" s="1"/>
  <c r="P3047" i="6"/>
  <c r="U3047" i="6" s="1"/>
  <c r="V3047" i="6" s="1"/>
  <c r="P3045" i="6"/>
  <c r="U3045" i="6" s="1"/>
  <c r="V3045" i="6" s="1"/>
  <c r="P2974" i="6"/>
  <c r="P2943" i="6"/>
  <c r="U2943" i="6" s="1"/>
  <c r="V2943" i="6" s="1"/>
  <c r="P2938" i="6"/>
  <c r="U2938" i="6" s="1"/>
  <c r="V2938" i="6" s="1"/>
  <c r="P2930" i="6"/>
  <c r="U2930" i="6" s="1"/>
  <c r="V2930" i="6" s="1"/>
  <c r="P2928" i="6"/>
  <c r="U2928" i="6" s="1"/>
  <c r="V2928" i="6" s="1"/>
  <c r="P2899" i="6"/>
  <c r="U2899" i="6" s="1"/>
  <c r="V2899" i="6" s="1"/>
  <c r="P2848" i="6"/>
  <c r="U2848" i="6" s="1"/>
  <c r="V2848" i="6" s="1"/>
  <c r="P2845" i="6"/>
  <c r="U2845" i="6" s="1"/>
  <c r="P2832" i="6"/>
  <c r="U2832" i="6" s="1"/>
  <c r="P2806" i="6"/>
  <c r="U2806" i="6" s="1"/>
  <c r="P2779" i="6"/>
  <c r="U2779" i="6" s="1"/>
  <c r="V2779" i="6" s="1"/>
  <c r="P2742" i="6"/>
  <c r="U2742" i="6" s="1"/>
  <c r="V2742" i="6" s="1"/>
  <c r="P2729" i="6"/>
  <c r="U2729" i="6" s="1"/>
  <c r="O2713" i="6"/>
  <c r="P2713" i="6" s="1"/>
  <c r="U2713" i="6" s="1"/>
  <c r="V2713" i="6" s="1"/>
  <c r="O2703" i="6"/>
  <c r="P2703" i="6" s="1"/>
  <c r="U2703" i="6" s="1"/>
  <c r="V2703" i="6" s="1"/>
  <c r="O2701" i="6"/>
  <c r="P2701" i="6" s="1"/>
  <c r="U2701" i="6" s="1"/>
  <c r="V2701" i="6" s="1"/>
  <c r="O2698" i="6"/>
  <c r="P2698" i="6" s="1"/>
  <c r="U2698" i="6" s="1"/>
  <c r="V2698" i="6" s="1"/>
  <c r="O2688" i="6"/>
  <c r="P2688" i="6" s="1"/>
  <c r="U2688" i="6" s="1"/>
  <c r="V2688" i="6" s="1"/>
  <c r="O2658" i="6"/>
  <c r="P2658" i="6" s="1"/>
  <c r="U2658" i="6" s="1"/>
  <c r="V2658" i="6" s="1"/>
  <c r="O2646" i="6"/>
  <c r="P2646" i="6" s="1"/>
  <c r="U2646" i="6" s="1"/>
  <c r="V2646" i="6" s="1"/>
  <c r="P2630" i="6"/>
  <c r="U2630" i="6" s="1"/>
  <c r="V2630" i="6" s="1"/>
  <c r="O2583" i="6"/>
  <c r="P2583" i="6" s="1"/>
  <c r="U2583" i="6" s="1"/>
  <c r="V2583" i="6" s="1"/>
  <c r="O2580" i="6"/>
  <c r="P2580" i="6" s="1"/>
  <c r="U2580" i="6" s="1"/>
  <c r="V2580" i="6" s="1"/>
  <c r="O2577" i="6"/>
  <c r="P2577" i="6" s="1"/>
  <c r="U2577" i="6" s="1"/>
  <c r="P2571" i="6"/>
  <c r="U2571" i="6" s="1"/>
  <c r="V2571" i="6" s="1"/>
  <c r="P2562" i="6"/>
  <c r="U2562" i="6" s="1"/>
  <c r="V2562" i="6" s="1"/>
  <c r="O2529" i="6"/>
  <c r="P2529" i="6" s="1"/>
  <c r="U2529" i="6" s="1"/>
  <c r="V2529" i="6" s="1"/>
  <c r="P2436" i="6"/>
  <c r="P2293" i="6"/>
  <c r="U2293" i="6" s="1"/>
  <c r="V2293" i="6" s="1"/>
  <c r="P2276" i="6"/>
  <c r="U2276" i="6" s="1"/>
  <c r="V2276" i="6" s="1"/>
  <c r="P2259" i="6"/>
  <c r="U2259" i="6" s="1"/>
  <c r="V2259" i="6" s="1"/>
  <c r="P2062" i="6"/>
  <c r="U2062" i="6" s="1"/>
  <c r="V2062" i="6" s="1"/>
  <c r="P1832" i="6"/>
  <c r="U1832" i="6" s="1"/>
  <c r="V1832" i="6" s="1"/>
  <c r="N1831" i="6"/>
  <c r="P1831" i="6" s="1"/>
  <c r="U1831" i="6" s="1"/>
  <c r="V1831" i="6" s="1"/>
  <c r="N1837" i="6"/>
  <c r="P1837" i="6" s="1"/>
  <c r="U1837" i="6" s="1"/>
  <c r="V1837" i="6" s="1"/>
  <c r="P1786" i="6"/>
  <c r="U1786" i="6" s="1"/>
  <c r="V1786" i="6" s="1"/>
  <c r="P1773" i="6"/>
  <c r="U1773" i="6" s="1"/>
  <c r="V1773" i="6" s="1"/>
  <c r="P1727" i="6"/>
  <c r="U1727" i="6" s="1"/>
  <c r="V1727" i="6" s="1"/>
  <c r="O2071" i="6"/>
  <c r="P2071" i="6" s="1"/>
  <c r="U2071" i="6" s="1"/>
  <c r="V2071" i="6" s="1"/>
  <c r="O2069" i="6"/>
  <c r="P2069" i="6" s="1"/>
  <c r="U2069" i="6" s="1"/>
  <c r="V2069" i="6" s="1"/>
  <c r="P1861" i="6"/>
  <c r="U1861" i="6" s="1"/>
  <c r="V1861" i="6" s="1"/>
  <c r="N1846" i="6"/>
  <c r="P1846" i="6" s="1"/>
  <c r="U1846" i="6" s="1"/>
  <c r="V1846" i="6" s="1"/>
  <c r="N1841" i="6"/>
  <c r="P1841" i="6" s="1"/>
  <c r="U1841" i="6" s="1"/>
  <c r="V1841" i="6" s="1"/>
  <c r="N1839" i="6"/>
  <c r="P1839" i="6" s="1"/>
  <c r="U1839" i="6" s="1"/>
  <c r="V1839" i="6" s="1"/>
  <c r="N1829" i="6"/>
  <c r="P1829" i="6" s="1"/>
  <c r="U1829" i="6" s="1"/>
  <c r="V1829" i="6" s="1"/>
  <c r="O1791" i="6"/>
  <c r="P1791" i="6" s="1"/>
  <c r="U1791" i="6" s="1"/>
  <c r="V1791" i="6" s="1"/>
  <c r="O1796" i="6"/>
  <c r="P1796" i="6" s="1"/>
  <c r="U1796" i="6" s="1"/>
  <c r="V1796" i="6" s="1"/>
  <c r="O1792" i="6"/>
  <c r="P1792" i="6" s="1"/>
  <c r="U1792" i="6" s="1"/>
  <c r="V1792" i="6" s="1"/>
  <c r="N1762" i="6"/>
  <c r="N1758" i="6"/>
  <c r="P1729" i="6"/>
  <c r="U1729" i="6" s="1"/>
  <c r="V1729" i="6" s="1"/>
  <c r="O2067" i="6"/>
  <c r="P2067" i="6" s="1"/>
  <c r="U2067" i="6" s="1"/>
  <c r="V2067" i="6" s="1"/>
  <c r="O1940" i="6"/>
  <c r="P1940" i="6" s="1"/>
  <c r="U1940" i="6" s="1"/>
  <c r="V1940" i="6" s="1"/>
  <c r="N1849" i="6"/>
  <c r="P1849" i="6" s="1"/>
  <c r="U1849" i="6" s="1"/>
  <c r="N1836" i="6"/>
  <c r="P1836" i="6" s="1"/>
  <c r="U1836" i="6" s="1"/>
  <c r="V1836" i="6" s="1"/>
  <c r="N1827" i="6"/>
  <c r="P1827" i="6" s="1"/>
  <c r="U1827" i="6" s="1"/>
  <c r="V1827" i="6" s="1"/>
  <c r="P1822" i="6"/>
  <c r="U1822" i="6" s="1"/>
  <c r="V1822" i="6" s="1"/>
  <c r="O1767" i="6"/>
  <c r="P1767" i="6" s="1"/>
  <c r="U1767" i="6" s="1"/>
  <c r="V1767" i="6" s="1"/>
  <c r="O1771" i="6"/>
  <c r="P1771" i="6" s="1"/>
  <c r="U1771" i="6" s="1"/>
  <c r="O1777" i="6"/>
  <c r="P1777" i="6" s="1"/>
  <c r="U1777" i="6" s="1"/>
  <c r="V1777" i="6" s="1"/>
  <c r="O1776" i="6"/>
  <c r="P1776" i="6" s="1"/>
  <c r="U1776" i="6" s="1"/>
  <c r="V1776" i="6" s="1"/>
  <c r="N1757" i="6"/>
  <c r="H237" i="14"/>
  <c r="O1745" i="6"/>
  <c r="O1750" i="6"/>
  <c r="P1750" i="6" s="1"/>
  <c r="U1750" i="6" s="1"/>
  <c r="V1750" i="6" s="1"/>
  <c r="O1743" i="6"/>
  <c r="P1743" i="6" s="1"/>
  <c r="U1743" i="6" s="1"/>
  <c r="V1743" i="6" s="1"/>
  <c r="O1746" i="6"/>
  <c r="P1746" i="6" s="1"/>
  <c r="U1746" i="6" s="1"/>
  <c r="V1746" i="6" s="1"/>
  <c r="O1748" i="6"/>
  <c r="P1748" i="6" s="1"/>
  <c r="U1748" i="6" s="1"/>
  <c r="V1748" i="6" s="1"/>
  <c r="O1751" i="6"/>
  <c r="P1751" i="6" s="1"/>
  <c r="U1751" i="6" s="1"/>
  <c r="V1751" i="6" s="1"/>
  <c r="O1744" i="6"/>
  <c r="P1744" i="6" s="1"/>
  <c r="U1744" i="6" s="1"/>
  <c r="V1744" i="6" s="1"/>
  <c r="O1749" i="6"/>
  <c r="P1749" i="6" s="1"/>
  <c r="U1749" i="6" s="1"/>
  <c r="V1749" i="6" s="1"/>
  <c r="O1747" i="6"/>
  <c r="O1752" i="6"/>
  <c r="P2070" i="6"/>
  <c r="U2070" i="6" s="1"/>
  <c r="V2070" i="6" s="1"/>
  <c r="O2065" i="6"/>
  <c r="P2065" i="6" s="1"/>
  <c r="U2065" i="6" s="1"/>
  <c r="V2065" i="6" s="1"/>
  <c r="O2063" i="6"/>
  <c r="P2063" i="6" s="1"/>
  <c r="U2063" i="6" s="1"/>
  <c r="V2063" i="6" s="1"/>
  <c r="O2061" i="6"/>
  <c r="P2061" i="6" s="1"/>
  <c r="U2061" i="6" s="1"/>
  <c r="O2059" i="6"/>
  <c r="P2059" i="6" s="1"/>
  <c r="P1723" i="6"/>
  <c r="U1723" i="6" s="1"/>
  <c r="V1723" i="6" s="1"/>
  <c r="O1608" i="6"/>
  <c r="P1608" i="6" s="1"/>
  <c r="U1608" i="6" s="1"/>
  <c r="V1608" i="6" s="1"/>
  <c r="O1621" i="6"/>
  <c r="P1621" i="6" s="1"/>
  <c r="U1621" i="6" s="1"/>
  <c r="V1621" i="6" s="1"/>
  <c r="O1612" i="6"/>
  <c r="O1619" i="6"/>
  <c r="O1624" i="6"/>
  <c r="P1624" i="6" s="1"/>
  <c r="U1624" i="6" s="1"/>
  <c r="O1617" i="6"/>
  <c r="P1617" i="6" s="1"/>
  <c r="U1617" i="6" s="1"/>
  <c r="V1617" i="6" s="1"/>
  <c r="O1622" i="6"/>
  <c r="P1622" i="6" s="1"/>
  <c r="U1622" i="6" s="1"/>
  <c r="V1622" i="6" s="1"/>
  <c r="O1609" i="6"/>
  <c r="P1609" i="6" s="1"/>
  <c r="U1609" i="6" s="1"/>
  <c r="V1609" i="6" s="1"/>
  <c r="O1620" i="6"/>
  <c r="P1620" i="6" s="1"/>
  <c r="U1620" i="6" s="1"/>
  <c r="V1620" i="6" s="1"/>
  <c r="O1625" i="6"/>
  <c r="P1625" i="6" s="1"/>
  <c r="U1625" i="6" s="1"/>
  <c r="V1625" i="6" s="1"/>
  <c r="O1623" i="6"/>
  <c r="P1623" i="6" s="1"/>
  <c r="U1623" i="6" s="1"/>
  <c r="V1623" i="6" s="1"/>
  <c r="O1615" i="6"/>
  <c r="P1615" i="6" s="1"/>
  <c r="U1615" i="6" s="1"/>
  <c r="V1615" i="6" s="1"/>
  <c r="O1618" i="6"/>
  <c r="P1618" i="6" s="1"/>
  <c r="U1618" i="6" s="1"/>
  <c r="V1618" i="6" s="1"/>
  <c r="P1871" i="6"/>
  <c r="U1871" i="6" s="1"/>
  <c r="V1871" i="6" s="1"/>
  <c r="N1842" i="6"/>
  <c r="P1842" i="6" s="1"/>
  <c r="N1845" i="6"/>
  <c r="P1845" i="6" s="1"/>
  <c r="U1845" i="6" s="1"/>
  <c r="V1845" i="6" s="1"/>
  <c r="N1851" i="6"/>
  <c r="P1851" i="6" s="1"/>
  <c r="U1851" i="6" s="1"/>
  <c r="V1851" i="6" s="1"/>
  <c r="N1854" i="6"/>
  <c r="P1854" i="6" s="1"/>
  <c r="U1854" i="6" s="1"/>
  <c r="V1854" i="6" s="1"/>
  <c r="P1835" i="6"/>
  <c r="U1835" i="6" s="1"/>
  <c r="V1835" i="6" s="1"/>
  <c r="N1754" i="6"/>
  <c r="N1759" i="6"/>
  <c r="N1761" i="6"/>
  <c r="N1763" i="6"/>
  <c r="N1765" i="6"/>
  <c r="N1756" i="6"/>
  <c r="O2064" i="6"/>
  <c r="P2064" i="6" s="1"/>
  <c r="U2064" i="6" s="1"/>
  <c r="V2064" i="6" s="1"/>
  <c r="N1852" i="6"/>
  <c r="P1852" i="6" s="1"/>
  <c r="U1852" i="6" s="1"/>
  <c r="N1850" i="6"/>
  <c r="P1850" i="6" s="1"/>
  <c r="U1850" i="6" s="1"/>
  <c r="V1850" i="6" s="1"/>
  <c r="N1847" i="6"/>
  <c r="P1847" i="6" s="1"/>
  <c r="U1847" i="6" s="1"/>
  <c r="V1847" i="6" s="1"/>
  <c r="N1844" i="6"/>
  <c r="P1844" i="6" s="1"/>
  <c r="U1844" i="6" s="1"/>
  <c r="V1844" i="6" s="1"/>
  <c r="N1604" i="6"/>
  <c r="P1604" i="6" s="1"/>
  <c r="U1604" i="6" s="1"/>
  <c r="V1604" i="6" s="1"/>
  <c r="N1581" i="6"/>
  <c r="N1577" i="6"/>
  <c r="H204" i="14"/>
  <c r="N1557" i="6"/>
  <c r="N1402" i="6"/>
  <c r="N1393" i="6"/>
  <c r="N1384" i="6"/>
  <c r="N1267" i="6"/>
  <c r="N1264" i="6"/>
  <c r="N1261" i="6"/>
  <c r="H169" i="14"/>
  <c r="O1254" i="6"/>
  <c r="O1248" i="6"/>
  <c r="O1242" i="6"/>
  <c r="P1231" i="6"/>
  <c r="U1231" i="6" s="1"/>
  <c r="V1231" i="6" s="1"/>
  <c r="P1202" i="6"/>
  <c r="U1202" i="6" s="1"/>
  <c r="V1202" i="6" s="1"/>
  <c r="P1174" i="6"/>
  <c r="N1138" i="6"/>
  <c r="N1134" i="6"/>
  <c r="N1130" i="6"/>
  <c r="N1125" i="6"/>
  <c r="N1116" i="6"/>
  <c r="P1110" i="6"/>
  <c r="U1110" i="6" s="1"/>
  <c r="V1110" i="6" s="1"/>
  <c r="P1104" i="6"/>
  <c r="U1104" i="6" s="1"/>
  <c r="V1104" i="6" s="1"/>
  <c r="P1092" i="6"/>
  <c r="U1092" i="6" s="1"/>
  <c r="O1055" i="6"/>
  <c r="P1055" i="6" s="1"/>
  <c r="U1055" i="6" s="1"/>
  <c r="V1055" i="6" s="1"/>
  <c r="O1047" i="6"/>
  <c r="P1047" i="6" s="1"/>
  <c r="U1047" i="6" s="1"/>
  <c r="V1047" i="6" s="1"/>
  <c r="O1044" i="6"/>
  <c r="P1044" i="6" s="1"/>
  <c r="U1044" i="6" s="1"/>
  <c r="V1044" i="6" s="1"/>
  <c r="O1041" i="6"/>
  <c r="P1041" i="6" s="1"/>
  <c r="U1041" i="6" s="1"/>
  <c r="V1041" i="6" s="1"/>
  <c r="O1038" i="6"/>
  <c r="P1038" i="6" s="1"/>
  <c r="U1038" i="6" s="1"/>
  <c r="V1038" i="6" s="1"/>
  <c r="N1752" i="6"/>
  <c r="N1747" i="6"/>
  <c r="P1703" i="6"/>
  <c r="U1703" i="6" s="1"/>
  <c r="V1703" i="6" s="1"/>
  <c r="P1681" i="6"/>
  <c r="U1681" i="6" s="1"/>
  <c r="V1681" i="6" s="1"/>
  <c r="P1659" i="6"/>
  <c r="U1659" i="6" s="1"/>
  <c r="V1659" i="6" s="1"/>
  <c r="P1628" i="6"/>
  <c r="U1628" i="6" s="1"/>
  <c r="V1628" i="6" s="1"/>
  <c r="N1603" i="6"/>
  <c r="P1603" i="6" s="1"/>
  <c r="U1603" i="6" s="1"/>
  <c r="V1603" i="6" s="1"/>
  <c r="N1580" i="6"/>
  <c r="N1576" i="6"/>
  <c r="N1572" i="6"/>
  <c r="N1568" i="6"/>
  <c r="N1554" i="6"/>
  <c r="P1505" i="6"/>
  <c r="U1505" i="6" s="1"/>
  <c r="V1505" i="6" s="1"/>
  <c r="P1497" i="6"/>
  <c r="U1497" i="6" s="1"/>
  <c r="V1497" i="6" s="1"/>
  <c r="P1490" i="6"/>
  <c r="U1490" i="6" s="1"/>
  <c r="V1490" i="6" s="1"/>
  <c r="P1482" i="6"/>
  <c r="U1482" i="6" s="1"/>
  <c r="V1482" i="6" s="1"/>
  <c r="P1476" i="6"/>
  <c r="U1476" i="6" s="1"/>
  <c r="P1465" i="6"/>
  <c r="U1465" i="6" s="1"/>
  <c r="V1465" i="6" s="1"/>
  <c r="P1452" i="6"/>
  <c r="U1452" i="6" s="1"/>
  <c r="V1452" i="6" s="1"/>
  <c r="P1447" i="6"/>
  <c r="U1447" i="6" s="1"/>
  <c r="V1447" i="6" s="1"/>
  <c r="P1438" i="6"/>
  <c r="U1438" i="6" s="1"/>
  <c r="V1438" i="6" s="1"/>
  <c r="N1401" i="6"/>
  <c r="N1392" i="6"/>
  <c r="N1383" i="6"/>
  <c r="N1377" i="6"/>
  <c r="N1370" i="6"/>
  <c r="P1338" i="6"/>
  <c r="P1329" i="6"/>
  <c r="O1280" i="6"/>
  <c r="O1274" i="6"/>
  <c r="N1266" i="6"/>
  <c r="N1263" i="6"/>
  <c r="N1260" i="6"/>
  <c r="N1257" i="6"/>
  <c r="N1253" i="6"/>
  <c r="N1247" i="6"/>
  <c r="N1241" i="6"/>
  <c r="P1221" i="6"/>
  <c r="U1221" i="6" s="1"/>
  <c r="V1221" i="6" s="1"/>
  <c r="N1211" i="6"/>
  <c r="P1211" i="6" s="1"/>
  <c r="U1211" i="6" s="1"/>
  <c r="P1189" i="6"/>
  <c r="U1189" i="6" s="1"/>
  <c r="V1189" i="6" s="1"/>
  <c r="P1183" i="6"/>
  <c r="P1168" i="6"/>
  <c r="U1168" i="6" s="1"/>
  <c r="V1168" i="6" s="1"/>
  <c r="P1166" i="6"/>
  <c r="U1166" i="6" s="1"/>
  <c r="V1166" i="6" s="1"/>
  <c r="P1159" i="6"/>
  <c r="U1159" i="6" s="1"/>
  <c r="V1159" i="6" s="1"/>
  <c r="N1143" i="6"/>
  <c r="N1141" i="6"/>
  <c r="N1137" i="6"/>
  <c r="H143" i="14"/>
  <c r="N1124" i="6"/>
  <c r="H142" i="14"/>
  <c r="O1117" i="6" s="1"/>
  <c r="P1117" i="6" s="1"/>
  <c r="U1117" i="6" s="1"/>
  <c r="V1117" i="6" s="1"/>
  <c r="P1109" i="6"/>
  <c r="U1109" i="6" s="1"/>
  <c r="V1109" i="6" s="1"/>
  <c r="O1052" i="6"/>
  <c r="P1052" i="6" s="1"/>
  <c r="U1052" i="6" s="1"/>
  <c r="V1052" i="6" s="1"/>
  <c r="O1034" i="6"/>
  <c r="P1034" i="6" s="1"/>
  <c r="U1034" i="6" s="1"/>
  <c r="V1034" i="6" s="1"/>
  <c r="P1000" i="6"/>
  <c r="U1000" i="6" s="1"/>
  <c r="V1000" i="6" s="1"/>
  <c r="P909" i="6"/>
  <c r="P872" i="6"/>
  <c r="U872" i="6" s="1"/>
  <c r="V872" i="6" s="1"/>
  <c r="N1602" i="6"/>
  <c r="P1602" i="6" s="1"/>
  <c r="U1602" i="6" s="1"/>
  <c r="V1602" i="6" s="1"/>
  <c r="N1551" i="6"/>
  <c r="P1668" i="6"/>
  <c r="U1668" i="6" s="1"/>
  <c r="V1668" i="6" s="1"/>
  <c r="P1634" i="6"/>
  <c r="U1634" i="6" s="1"/>
  <c r="V1634" i="6" s="1"/>
  <c r="N1601" i="6"/>
  <c r="P1601" i="6" s="1"/>
  <c r="N1579" i="6"/>
  <c r="N1575" i="6"/>
  <c r="N1570" i="6"/>
  <c r="N1566" i="6"/>
  <c r="N1548" i="6"/>
  <c r="P1527" i="6"/>
  <c r="U1527" i="6" s="1"/>
  <c r="P1524" i="6"/>
  <c r="U1524" i="6" s="1"/>
  <c r="V1524" i="6" s="1"/>
  <c r="P1521" i="6"/>
  <c r="U1521" i="6" s="1"/>
  <c r="V1521" i="6" s="1"/>
  <c r="P1518" i="6"/>
  <c r="U1518" i="6" s="1"/>
  <c r="V1518" i="6" s="1"/>
  <c r="P1515" i="6"/>
  <c r="U1515" i="6" s="1"/>
  <c r="V1515" i="6" s="1"/>
  <c r="P1512" i="6"/>
  <c r="P1496" i="6"/>
  <c r="U1496" i="6" s="1"/>
  <c r="V1496" i="6" s="1"/>
  <c r="P1485" i="6"/>
  <c r="U1485" i="6" s="1"/>
  <c r="P1475" i="6"/>
  <c r="U1475" i="6" s="1"/>
  <c r="P1470" i="6"/>
  <c r="U1470" i="6" s="1"/>
  <c r="V1470" i="6" s="1"/>
  <c r="P1464" i="6"/>
  <c r="U1464" i="6" s="1"/>
  <c r="V1464" i="6" s="1"/>
  <c r="P1459" i="6"/>
  <c r="U1459" i="6" s="1"/>
  <c r="V1459" i="6" s="1"/>
  <c r="P1446" i="6"/>
  <c r="U1446" i="6" s="1"/>
  <c r="V1446" i="6" s="1"/>
  <c r="P1441" i="6"/>
  <c r="U1441" i="6" s="1"/>
  <c r="P1404" i="6"/>
  <c r="N1398" i="6"/>
  <c r="N1389" i="6"/>
  <c r="P1331" i="6"/>
  <c r="U1331" i="6" s="1"/>
  <c r="V1331" i="6" s="1"/>
  <c r="P1325" i="6"/>
  <c r="U1325" i="6" s="1"/>
  <c r="V1325" i="6" s="1"/>
  <c r="N1259" i="6"/>
  <c r="O1251" i="6"/>
  <c r="O1245" i="6"/>
  <c r="P1226" i="6"/>
  <c r="P1220" i="6"/>
  <c r="U1220" i="6" s="1"/>
  <c r="V1220" i="6" s="1"/>
  <c r="P1215" i="6"/>
  <c r="U1215" i="6" s="1"/>
  <c r="V1215" i="6" s="1"/>
  <c r="P1203" i="6"/>
  <c r="U1203" i="6" s="1"/>
  <c r="V1203" i="6" s="1"/>
  <c r="P1197" i="6"/>
  <c r="P1165" i="6"/>
  <c r="U1165" i="6" s="1"/>
  <c r="V1165" i="6" s="1"/>
  <c r="P1163" i="6"/>
  <c r="U1163" i="6" s="1"/>
  <c r="V1163" i="6" s="1"/>
  <c r="N1121" i="6"/>
  <c r="P1101" i="6"/>
  <c r="U1101" i="6" s="1"/>
  <c r="V1101" i="6" s="1"/>
  <c r="P1078" i="6"/>
  <c r="U1078" i="6" s="1"/>
  <c r="V1078" i="6" s="1"/>
  <c r="P1054" i="6"/>
  <c r="U1054" i="6" s="1"/>
  <c r="O1051" i="6"/>
  <c r="P1051" i="6" s="1"/>
  <c r="U1051" i="6" s="1"/>
  <c r="V1051" i="6" s="1"/>
  <c r="O1046" i="6"/>
  <c r="P1046" i="6" s="1"/>
  <c r="U1046" i="6" s="1"/>
  <c r="V1046" i="6" s="1"/>
  <c r="O1043" i="6"/>
  <c r="P1043" i="6" s="1"/>
  <c r="U1043" i="6" s="1"/>
  <c r="O1040" i="6"/>
  <c r="P1040" i="6" s="1"/>
  <c r="U1040" i="6" s="1"/>
  <c r="V1040" i="6" s="1"/>
  <c r="O1037" i="6"/>
  <c r="P1037" i="6" s="1"/>
  <c r="U1037" i="6" s="1"/>
  <c r="V1037" i="6" s="1"/>
  <c r="P1030" i="6"/>
  <c r="U1030" i="6" s="1"/>
  <c r="V1030" i="6" s="1"/>
  <c r="P1023" i="6"/>
  <c r="U1023" i="6" s="1"/>
  <c r="V1023" i="6" s="1"/>
  <c r="P1017" i="6"/>
  <c r="P977" i="6"/>
  <c r="U977" i="6" s="1"/>
  <c r="V977" i="6" s="1"/>
  <c r="P972" i="6"/>
  <c r="U972" i="6" s="1"/>
  <c r="V972" i="6" s="1"/>
  <c r="P878" i="6"/>
  <c r="U878" i="6" s="1"/>
  <c r="V878" i="6" s="1"/>
  <c r="P1456" i="6"/>
  <c r="U1456" i="6" s="1"/>
  <c r="V1456" i="6" s="1"/>
  <c r="P1443" i="6"/>
  <c r="P1423" i="6"/>
  <c r="U1423" i="6" s="1"/>
  <c r="V1423" i="6" s="1"/>
  <c r="N1396" i="6"/>
  <c r="N1387" i="6"/>
  <c r="P1327" i="6"/>
  <c r="U1327" i="6" s="1"/>
  <c r="V1327" i="6" s="1"/>
  <c r="N1268" i="6"/>
  <c r="N1265" i="6"/>
  <c r="N1262" i="6"/>
  <c r="N1128" i="6"/>
  <c r="N1119" i="6"/>
  <c r="P1053" i="6"/>
  <c r="U1053" i="6" s="1"/>
  <c r="V1053" i="6" s="1"/>
  <c r="O1048" i="6"/>
  <c r="P1048" i="6" s="1"/>
  <c r="U1048" i="6" s="1"/>
  <c r="M2" i="6"/>
  <c r="P938" i="6"/>
  <c r="U938" i="6" s="1"/>
  <c r="V938" i="6" s="1"/>
  <c r="P907" i="6"/>
  <c r="U907" i="6" s="1"/>
  <c r="N1775" i="6"/>
  <c r="P1732" i="6"/>
  <c r="P1700" i="6"/>
  <c r="P1665" i="6"/>
  <c r="U1665" i="6" s="1"/>
  <c r="V1665" i="6" s="1"/>
  <c r="P1638" i="6"/>
  <c r="U1638" i="6" s="1"/>
  <c r="V1638" i="6" s="1"/>
  <c r="P1632" i="6"/>
  <c r="U1632" i="6" s="1"/>
  <c r="V1632" i="6" s="1"/>
  <c r="P1630" i="6"/>
  <c r="U1630" i="6" s="1"/>
  <c r="V1630" i="6" s="1"/>
  <c r="N1619" i="6"/>
  <c r="N1616" i="6"/>
  <c r="N1612" i="6"/>
  <c r="P1590" i="6"/>
  <c r="P1586" i="6"/>
  <c r="U1586" i="6" s="1"/>
  <c r="V1586" i="6" s="1"/>
  <c r="N1578" i="6"/>
  <c r="N1573" i="6"/>
  <c r="N1560" i="6"/>
  <c r="P1508" i="6"/>
  <c r="U1508" i="6" s="1"/>
  <c r="V1508" i="6" s="1"/>
  <c r="P1506" i="6"/>
  <c r="P1502" i="6"/>
  <c r="U1502" i="6" s="1"/>
  <c r="V1502" i="6" s="1"/>
  <c r="P1491" i="6"/>
  <c r="U1491" i="6" s="1"/>
  <c r="V1491" i="6" s="1"/>
  <c r="P1469" i="6"/>
  <c r="U1469" i="6" s="1"/>
  <c r="V1469" i="6" s="1"/>
  <c r="P1458" i="6"/>
  <c r="U1458" i="6" s="1"/>
  <c r="V1458" i="6" s="1"/>
  <c r="P1453" i="6"/>
  <c r="U1453" i="6" s="1"/>
  <c r="V1453" i="6" s="1"/>
  <c r="P1440" i="6"/>
  <c r="U1440" i="6" s="1"/>
  <c r="V1440" i="6" s="1"/>
  <c r="P1418" i="6"/>
  <c r="N1395" i="6"/>
  <c r="N1386" i="6"/>
  <c r="N1379" i="6"/>
  <c r="N1373" i="6"/>
  <c r="N1364" i="6"/>
  <c r="P1333" i="6"/>
  <c r="U1333" i="6" s="1"/>
  <c r="V1333" i="6" s="1"/>
  <c r="N1255" i="6"/>
  <c r="N1249" i="6"/>
  <c r="N1243" i="6"/>
  <c r="P1225" i="6"/>
  <c r="U1225" i="6" s="1"/>
  <c r="V1225" i="6" s="1"/>
  <c r="P1208" i="6"/>
  <c r="U1208" i="6" s="1"/>
  <c r="V1208" i="6" s="1"/>
  <c r="P1191" i="6"/>
  <c r="P1180" i="6"/>
  <c r="P1171" i="6"/>
  <c r="U1171" i="6" s="1"/>
  <c r="V1171" i="6" s="1"/>
  <c r="P1169" i="6"/>
  <c r="U1169" i="6" s="1"/>
  <c r="V1169" i="6" s="1"/>
  <c r="P1162" i="6"/>
  <c r="U1162" i="6" s="1"/>
  <c r="V1162" i="6" s="1"/>
  <c r="P1160" i="6"/>
  <c r="U1160" i="6" s="1"/>
  <c r="V1160" i="6" s="1"/>
  <c r="N1144" i="6"/>
  <c r="N1139" i="6"/>
  <c r="N1135" i="6"/>
  <c r="N1127" i="6"/>
  <c r="N1118" i="6"/>
  <c r="P1100" i="6"/>
  <c r="U1100" i="6" s="1"/>
  <c r="V1100" i="6" s="1"/>
  <c r="P1087" i="6"/>
  <c r="O1035" i="6"/>
  <c r="P1035" i="6" s="1"/>
  <c r="U1035" i="6" s="1"/>
  <c r="V1035" i="6" s="1"/>
  <c r="P1006" i="6"/>
  <c r="U1006" i="6" s="1"/>
  <c r="V1006" i="6" s="1"/>
  <c r="P995" i="6"/>
  <c r="U995" i="6" s="1"/>
  <c r="V995" i="6" s="1"/>
  <c r="P971" i="6"/>
  <c r="U971" i="6" s="1"/>
  <c r="V971" i="6" s="1"/>
  <c r="P965" i="6"/>
  <c r="P885" i="6"/>
  <c r="U885" i="6" s="1"/>
  <c r="V885" i="6" s="1"/>
  <c r="P870" i="6"/>
  <c r="U870" i="6" s="1"/>
  <c r="V870" i="6" s="1"/>
  <c r="P834" i="6"/>
  <c r="P780" i="6"/>
  <c r="U780" i="6" s="1"/>
  <c r="P775" i="6"/>
  <c r="U775" i="6" s="1"/>
  <c r="P667" i="6"/>
  <c r="U667" i="6" s="1"/>
  <c r="V667" i="6" s="1"/>
  <c r="P655" i="6"/>
  <c r="U655" i="6" s="1"/>
  <c r="V655" i="6" s="1"/>
  <c r="P571" i="6"/>
  <c r="U571" i="6" s="1"/>
  <c r="V571" i="6" s="1"/>
  <c r="P563" i="6"/>
  <c r="U563" i="6" s="1"/>
  <c r="V563" i="6" s="1"/>
  <c r="P555" i="6"/>
  <c r="U555" i="6" s="1"/>
  <c r="V555" i="6" s="1"/>
  <c r="P475" i="6"/>
  <c r="P423" i="6"/>
  <c r="U423" i="6" s="1"/>
  <c r="V423" i="6" s="1"/>
  <c r="P372" i="6"/>
  <c r="U372" i="6" s="1"/>
  <c r="V372" i="6" s="1"/>
  <c r="P359" i="6"/>
  <c r="U359" i="6" s="1"/>
  <c r="V359" i="6" s="1"/>
  <c r="P356" i="6"/>
  <c r="U356" i="6" s="1"/>
  <c r="V356" i="6" s="1"/>
  <c r="P234" i="6"/>
  <c r="P879" i="6"/>
  <c r="U879" i="6" s="1"/>
  <c r="V879" i="6" s="1"/>
  <c r="P843" i="6"/>
  <c r="P807" i="6"/>
  <c r="U807" i="6" s="1"/>
  <c r="V807" i="6" s="1"/>
  <c r="P798" i="6"/>
  <c r="U798" i="6" s="1"/>
  <c r="V798" i="6" s="1"/>
  <c r="P774" i="6"/>
  <c r="U774" i="6" s="1"/>
  <c r="V774" i="6" s="1"/>
  <c r="P677" i="6"/>
  <c r="U677" i="6" s="1"/>
  <c r="V677" i="6" s="1"/>
  <c r="P586" i="6"/>
  <c r="U586" i="6" s="1"/>
  <c r="V586" i="6" s="1"/>
  <c r="P559" i="6"/>
  <c r="U559" i="6" s="1"/>
  <c r="V559" i="6" s="1"/>
  <c r="P518" i="6"/>
  <c r="P499" i="6"/>
  <c r="U499" i="6" s="1"/>
  <c r="P484" i="6"/>
  <c r="N5820" i="6"/>
  <c r="P5820" i="6" s="1"/>
  <c r="U5820" i="6" s="1"/>
  <c r="N5824" i="6"/>
  <c r="P5824" i="6" s="1"/>
  <c r="U5824" i="6" s="1"/>
  <c r="V5824" i="6" s="1"/>
  <c r="N5825" i="6"/>
  <c r="P5825" i="6" s="1"/>
  <c r="U5825" i="6" s="1"/>
  <c r="V5825" i="6" s="1"/>
  <c r="N5823" i="6"/>
  <c r="P5823" i="6" s="1"/>
  <c r="U5823" i="6" s="1"/>
  <c r="V5823" i="6" s="1"/>
  <c r="N5821" i="6"/>
  <c r="P5821" i="6" s="1"/>
  <c r="U5821" i="6" s="1"/>
  <c r="V5821" i="6" s="1"/>
  <c r="N5816" i="6"/>
  <c r="P5816" i="6" s="1"/>
  <c r="U5816" i="6" s="1"/>
  <c r="V5816" i="6" s="1"/>
  <c r="N5813" i="6"/>
  <c r="P5813" i="6" s="1"/>
  <c r="N5809" i="6"/>
  <c r="P5809" i="6" s="1"/>
  <c r="U5809" i="6" s="1"/>
  <c r="V5809" i="6" s="1"/>
  <c r="N5808" i="6"/>
  <c r="P5808" i="6" s="1"/>
  <c r="U5808" i="6" s="1"/>
  <c r="V5808" i="6" s="1"/>
  <c r="N5802" i="6"/>
  <c r="P8" i="6"/>
  <c r="U8" i="6" s="1"/>
  <c r="V8" i="6" s="1"/>
  <c r="P891" i="6"/>
  <c r="U891" i="6" s="1"/>
  <c r="P841" i="6"/>
  <c r="P803" i="6"/>
  <c r="U803" i="6" s="1"/>
  <c r="V803" i="6" s="1"/>
  <c r="P781" i="6"/>
  <c r="U781" i="6" s="1"/>
  <c r="V781" i="6" s="1"/>
  <c r="P693" i="6"/>
  <c r="U693" i="6" s="1"/>
  <c r="V693" i="6" s="1"/>
  <c r="P691" i="6"/>
  <c r="U691" i="6" s="1"/>
  <c r="V691" i="6" s="1"/>
  <c r="P685" i="6"/>
  <c r="P676" i="6"/>
  <c r="U676" i="6" s="1"/>
  <c r="V676" i="6" s="1"/>
  <c r="P657" i="6"/>
  <c r="U657" i="6" s="1"/>
  <c r="V657" i="6" s="1"/>
  <c r="P648" i="6"/>
  <c r="U648" i="6" s="1"/>
  <c r="V648" i="6" s="1"/>
  <c r="P632" i="6"/>
  <c r="U632" i="6" s="1"/>
  <c r="V632" i="6" s="1"/>
  <c r="P580" i="6"/>
  <c r="P572" i="6"/>
  <c r="U572" i="6" s="1"/>
  <c r="V572" i="6" s="1"/>
  <c r="P564" i="6"/>
  <c r="U564" i="6" s="1"/>
  <c r="V564" i="6" s="1"/>
  <c r="P558" i="6"/>
  <c r="U558" i="6" s="1"/>
  <c r="P490" i="6"/>
  <c r="U490" i="6" s="1"/>
  <c r="P376" i="6"/>
  <c r="U376" i="6" s="1"/>
  <c r="V376" i="6" s="1"/>
  <c r="P317" i="6"/>
  <c r="P28" i="6"/>
  <c r="U28" i="6" s="1"/>
  <c r="V28" i="6" s="1"/>
  <c r="P501" i="6"/>
  <c r="P489" i="6"/>
  <c r="U489" i="6" s="1"/>
  <c r="P487" i="6"/>
  <c r="U487" i="6" s="1"/>
  <c r="V487" i="6" s="1"/>
  <c r="P378" i="6"/>
  <c r="U378" i="6" s="1"/>
  <c r="V378" i="6" s="1"/>
  <c r="P353" i="6"/>
  <c r="U353" i="6" s="1"/>
  <c r="P350" i="6"/>
  <c r="U350" i="6" s="1"/>
  <c r="P3" i="6"/>
  <c r="P9" i="6"/>
  <c r="U9" i="6" s="1"/>
  <c r="V9" i="6" s="1"/>
  <c r="P5796" i="6"/>
  <c r="U5796" i="6" s="1"/>
  <c r="V5796" i="6" s="1"/>
  <c r="N5830" i="6"/>
  <c r="P5830" i="6" s="1"/>
  <c r="U5830" i="6" s="1"/>
  <c r="V5830" i="6" s="1"/>
  <c r="N5831" i="6"/>
  <c r="P27" i="6"/>
  <c r="U27" i="6" s="1"/>
  <c r="P16" i="6"/>
  <c r="U16" i="6" s="1"/>
  <c r="V16" i="6" s="1"/>
  <c r="N5801" i="6"/>
  <c r="P5801" i="6" s="1"/>
  <c r="U5801" i="6" s="1"/>
  <c r="V5801" i="6" s="1"/>
  <c r="C6" i="48"/>
  <c r="U5827" i="6"/>
  <c r="M784" i="14"/>
  <c r="R784" i="14" s="1"/>
  <c r="U5659" i="6"/>
  <c r="U5817" i="6"/>
  <c r="U5583" i="6"/>
  <c r="M769" i="14"/>
  <c r="R769" i="14" s="1"/>
  <c r="N5860" i="6"/>
  <c r="P5860" i="6" s="1"/>
  <c r="U5860" i="6" s="1"/>
  <c r="N5858" i="6"/>
  <c r="P5858" i="6" s="1"/>
  <c r="U5858" i="6" s="1"/>
  <c r="N5856" i="6"/>
  <c r="P5856" i="6" s="1"/>
  <c r="N5502" i="6"/>
  <c r="P5502" i="6" s="1"/>
  <c r="U5502" i="6" s="1"/>
  <c r="V5502" i="6" s="1"/>
  <c r="N5507" i="6"/>
  <c r="P5507" i="6" s="1"/>
  <c r="U5507" i="6" s="1"/>
  <c r="V5507" i="6" s="1"/>
  <c r="N5506" i="6"/>
  <c r="P5506" i="6" s="1"/>
  <c r="U5506" i="6" s="1"/>
  <c r="V5506" i="6" s="1"/>
  <c r="N5503" i="6"/>
  <c r="P5503" i="6" s="1"/>
  <c r="U5503" i="6" s="1"/>
  <c r="V5503" i="6" s="1"/>
  <c r="N5508" i="6"/>
  <c r="P5508" i="6" s="1"/>
  <c r="U5508" i="6" s="1"/>
  <c r="V5508" i="6" s="1"/>
  <c r="N5852" i="6"/>
  <c r="P5852" i="6" s="1"/>
  <c r="U5852" i="6" s="1"/>
  <c r="N5850" i="6"/>
  <c r="P5850" i="6" s="1"/>
  <c r="U5850" i="6" s="1"/>
  <c r="N5848" i="6"/>
  <c r="P5848" i="6" s="1"/>
  <c r="U5848" i="6" s="1"/>
  <c r="N5846" i="6"/>
  <c r="P5846" i="6" s="1"/>
  <c r="U5846" i="6" s="1"/>
  <c r="N5844" i="6"/>
  <c r="P5844" i="6" s="1"/>
  <c r="U5844" i="6" s="1"/>
  <c r="N5842" i="6"/>
  <c r="P5842" i="6" s="1"/>
  <c r="N5593" i="6"/>
  <c r="P5593" i="6" s="1"/>
  <c r="U5593" i="6" s="1"/>
  <c r="V5593" i="6" s="1"/>
  <c r="N5588" i="6"/>
  <c r="P5588" i="6" s="1"/>
  <c r="U5588" i="6" s="1"/>
  <c r="V5588" i="6" s="1"/>
  <c r="N5585" i="6"/>
  <c r="P5585" i="6" s="1"/>
  <c r="N5875" i="6"/>
  <c r="P5875" i="6" s="1"/>
  <c r="U5875" i="6" s="1"/>
  <c r="N5873" i="6"/>
  <c r="P5873" i="6" s="1"/>
  <c r="N5586" i="6"/>
  <c r="P5586" i="6" s="1"/>
  <c r="U5586" i="6" s="1"/>
  <c r="V5586" i="6" s="1"/>
  <c r="N5505" i="6"/>
  <c r="P5505" i="6" s="1"/>
  <c r="U5505" i="6" s="1"/>
  <c r="V5505" i="6" s="1"/>
  <c r="N5851" i="6"/>
  <c r="P5851" i="6" s="1"/>
  <c r="U5851" i="6" s="1"/>
  <c r="N5849" i="6"/>
  <c r="P5849" i="6" s="1"/>
  <c r="U5849" i="6" s="1"/>
  <c r="N5847" i="6"/>
  <c r="P5847" i="6" s="1"/>
  <c r="U5847" i="6" s="1"/>
  <c r="N5845" i="6"/>
  <c r="P5845" i="6" s="1"/>
  <c r="U5845" i="6" s="1"/>
  <c r="N5504" i="6"/>
  <c r="P5504" i="6" s="1"/>
  <c r="U5504" i="6" s="1"/>
  <c r="V5504" i="6" s="1"/>
  <c r="P5481" i="6"/>
  <c r="N5876" i="6"/>
  <c r="P5876" i="6" s="1"/>
  <c r="U5876" i="6" s="1"/>
  <c r="N5501" i="6"/>
  <c r="P5501" i="6" s="1"/>
  <c r="P5002" i="6"/>
  <c r="P4962" i="6"/>
  <c r="N5172" i="6"/>
  <c r="P5172" i="6" s="1"/>
  <c r="U5172" i="6" s="1"/>
  <c r="V5172" i="6" s="1"/>
  <c r="N5170" i="6"/>
  <c r="P5170" i="6" s="1"/>
  <c r="U5170" i="6" s="1"/>
  <c r="N5168" i="6"/>
  <c r="P5168" i="6" s="1"/>
  <c r="N5171" i="6"/>
  <c r="P5171" i="6" s="1"/>
  <c r="U5171" i="6" s="1"/>
  <c r="P5013" i="6"/>
  <c r="P4974" i="6"/>
  <c r="P4952" i="6"/>
  <c r="N4774" i="6"/>
  <c r="P4774" i="6" s="1"/>
  <c r="U4774" i="6" s="1"/>
  <c r="V4774" i="6" s="1"/>
  <c r="N4769" i="6"/>
  <c r="P4769" i="6" s="1"/>
  <c r="U4769" i="6" s="1"/>
  <c r="V4769" i="6" s="1"/>
  <c r="N4766" i="6"/>
  <c r="P4766" i="6" s="1"/>
  <c r="P4524" i="6"/>
  <c r="P4422" i="6"/>
  <c r="N4775" i="6"/>
  <c r="P4775" i="6" s="1"/>
  <c r="U4775" i="6" s="1"/>
  <c r="V4775" i="6" s="1"/>
  <c r="N4772" i="6"/>
  <c r="P4772" i="6" s="1"/>
  <c r="U4772" i="6" s="1"/>
  <c r="V4772" i="6" s="1"/>
  <c r="N4767" i="6"/>
  <c r="P4767" i="6" s="1"/>
  <c r="U4767" i="6" s="1"/>
  <c r="V4767" i="6" s="1"/>
  <c r="P4596" i="6"/>
  <c r="P4575" i="6"/>
  <c r="P4436" i="6"/>
  <c r="U4436" i="6" s="1"/>
  <c r="V4436" i="6" s="1"/>
  <c r="P4395" i="6"/>
  <c r="P4334" i="6"/>
  <c r="U4334" i="6" s="1"/>
  <c r="V4334" i="6" s="1"/>
  <c r="P4235" i="6"/>
  <c r="N4770" i="6"/>
  <c r="P4770" i="6" s="1"/>
  <c r="U4770" i="6" s="1"/>
  <c r="V4770" i="6" s="1"/>
  <c r="N4773" i="6"/>
  <c r="P4773" i="6" s="1"/>
  <c r="U4773" i="6" s="1"/>
  <c r="V4773" i="6" s="1"/>
  <c r="N4768" i="6"/>
  <c r="P4768" i="6" s="1"/>
  <c r="U4768" i="6" s="1"/>
  <c r="V4768" i="6" s="1"/>
  <c r="O4531" i="6"/>
  <c r="P4531" i="6" s="1"/>
  <c r="U4531" i="6" s="1"/>
  <c r="O4528" i="6"/>
  <c r="P4528" i="6" s="1"/>
  <c r="U4528" i="6" s="1"/>
  <c r="V4528" i="6" s="1"/>
  <c r="O4525" i="6"/>
  <c r="P4525" i="6" s="1"/>
  <c r="U4525" i="6" s="1"/>
  <c r="V4525" i="6" s="1"/>
  <c r="O4507" i="6"/>
  <c r="P4507" i="6" s="1"/>
  <c r="U4507" i="6" s="1"/>
  <c r="V4507" i="6" s="1"/>
  <c r="O4504" i="6"/>
  <c r="P4504" i="6" s="1"/>
  <c r="U4504" i="6" s="1"/>
  <c r="V4504" i="6" s="1"/>
  <c r="O4501" i="6"/>
  <c r="P4501" i="6" s="1"/>
  <c r="U4501" i="6" s="1"/>
  <c r="V4501" i="6" s="1"/>
  <c r="O4498" i="6"/>
  <c r="P4498" i="6" s="1"/>
  <c r="O4479" i="6"/>
  <c r="P4479" i="6" s="1"/>
  <c r="U4479" i="6" s="1"/>
  <c r="V4479" i="6" s="1"/>
  <c r="O4476" i="6"/>
  <c r="P4476" i="6" s="1"/>
  <c r="U4476" i="6" s="1"/>
  <c r="V4476" i="6" s="1"/>
  <c r="O4473" i="6"/>
  <c r="P4473" i="6" s="1"/>
  <c r="U4473" i="6" s="1"/>
  <c r="V4473" i="6" s="1"/>
  <c r="O4470" i="6"/>
  <c r="P4470" i="6" s="1"/>
  <c r="U4470" i="6" s="1"/>
  <c r="V4470" i="6" s="1"/>
  <c r="O4467" i="6"/>
  <c r="P4467" i="6" s="1"/>
  <c r="U4467" i="6" s="1"/>
  <c r="V4467" i="6" s="1"/>
  <c r="O4464" i="6"/>
  <c r="P4464" i="6" s="1"/>
  <c r="U4464" i="6" s="1"/>
  <c r="V4464" i="6" s="1"/>
  <c r="O4461" i="6"/>
  <c r="P4461" i="6" s="1"/>
  <c r="U4461" i="6" s="1"/>
  <c r="V4461" i="6" s="1"/>
  <c r="O4458" i="6"/>
  <c r="P4458" i="6" s="1"/>
  <c r="U4458" i="6" s="1"/>
  <c r="V4458" i="6" s="1"/>
  <c r="O4455" i="6"/>
  <c r="P4455" i="6" s="1"/>
  <c r="O4452" i="6"/>
  <c r="P4452" i="6" s="1"/>
  <c r="U4452" i="6" s="1"/>
  <c r="O4449" i="6"/>
  <c r="P4449" i="6" s="1"/>
  <c r="O4446" i="6"/>
  <c r="P4446" i="6" s="1"/>
  <c r="U4446" i="6" s="1"/>
  <c r="V4446" i="6" s="1"/>
  <c r="O4443" i="6"/>
  <c r="P4443" i="6" s="1"/>
  <c r="U4443" i="6" s="1"/>
  <c r="O4440" i="6"/>
  <c r="P4440" i="6" s="1"/>
  <c r="U4440" i="6" s="1"/>
  <c r="V4440" i="6" s="1"/>
  <c r="O4437" i="6"/>
  <c r="P4437" i="6" s="1"/>
  <c r="U4437" i="6" s="1"/>
  <c r="V4437" i="6" s="1"/>
  <c r="O4434" i="6"/>
  <c r="P4434" i="6" s="1"/>
  <c r="U4434" i="6" s="1"/>
  <c r="V4434" i="6" s="1"/>
  <c r="O4350" i="6"/>
  <c r="P4350" i="6" s="1"/>
  <c r="U4350" i="6" s="1"/>
  <c r="V4350" i="6" s="1"/>
  <c r="O4347" i="6"/>
  <c r="P4347" i="6" s="1"/>
  <c r="U4347" i="6" s="1"/>
  <c r="V4347" i="6" s="1"/>
  <c r="O4344" i="6"/>
  <c r="P4344" i="6" s="1"/>
  <c r="O4341" i="6"/>
  <c r="P4341" i="6" s="1"/>
  <c r="U4341" i="6" s="1"/>
  <c r="V4341" i="6" s="1"/>
  <c r="O4338" i="6"/>
  <c r="P4338" i="6" s="1"/>
  <c r="U4338" i="6" s="1"/>
  <c r="V4338" i="6" s="1"/>
  <c r="O4335" i="6"/>
  <c r="P4335" i="6" s="1"/>
  <c r="U4335" i="6" s="1"/>
  <c r="V4335" i="6" s="1"/>
  <c r="O4332" i="6"/>
  <c r="P4332" i="6" s="1"/>
  <c r="O4253" i="6"/>
  <c r="P4253" i="6" s="1"/>
  <c r="U4253" i="6" s="1"/>
  <c r="V4253" i="6" s="1"/>
  <c r="O4250" i="6"/>
  <c r="P4250" i="6" s="1"/>
  <c r="P4164" i="6"/>
  <c r="U4164" i="6" s="1"/>
  <c r="V4164" i="6" s="1"/>
  <c r="O4471" i="6"/>
  <c r="P4471" i="6" s="1"/>
  <c r="O4462" i="6"/>
  <c r="P4462" i="6" s="1"/>
  <c r="O4441" i="6"/>
  <c r="P4441" i="6" s="1"/>
  <c r="O4432" i="6"/>
  <c r="P4432" i="6" s="1"/>
  <c r="O4192" i="6"/>
  <c r="P4192" i="6" s="1"/>
  <c r="U4192" i="6" s="1"/>
  <c r="P4158" i="6"/>
  <c r="P3982" i="6"/>
  <c r="O4472" i="6"/>
  <c r="P4472" i="6" s="1"/>
  <c r="U4472" i="6" s="1"/>
  <c r="O4463" i="6"/>
  <c r="P4463" i="6" s="1"/>
  <c r="U4463" i="6" s="1"/>
  <c r="V4463" i="6" s="1"/>
  <c r="O4442" i="6"/>
  <c r="P4442" i="6" s="1"/>
  <c r="U4442" i="6" s="1"/>
  <c r="V4442" i="6" s="1"/>
  <c r="O4433" i="6"/>
  <c r="P4433" i="6" s="1"/>
  <c r="U4433" i="6" s="1"/>
  <c r="V4433" i="6" s="1"/>
  <c r="P4188" i="6"/>
  <c r="U4188" i="6" s="1"/>
  <c r="V4188" i="6" s="1"/>
  <c r="P4181" i="6"/>
  <c r="U4181" i="6" s="1"/>
  <c r="V4181" i="6" s="1"/>
  <c r="O4530" i="6"/>
  <c r="P4530" i="6" s="1"/>
  <c r="U4530" i="6" s="1"/>
  <c r="O4527" i="6"/>
  <c r="P4527" i="6" s="1"/>
  <c r="U4527" i="6" s="1"/>
  <c r="V4527" i="6" s="1"/>
  <c r="O4509" i="6"/>
  <c r="P4509" i="6" s="1"/>
  <c r="U4509" i="6" s="1"/>
  <c r="V4509" i="6" s="1"/>
  <c r="O4506" i="6"/>
  <c r="P4506" i="6" s="1"/>
  <c r="U4506" i="6" s="1"/>
  <c r="V4506" i="6" s="1"/>
  <c r="O4503" i="6"/>
  <c r="P4503" i="6" s="1"/>
  <c r="U4503" i="6" s="1"/>
  <c r="O4500" i="6"/>
  <c r="P4500" i="6" s="1"/>
  <c r="U4500" i="6" s="1"/>
  <c r="V4500" i="6" s="1"/>
  <c r="O4487" i="6"/>
  <c r="P4487" i="6" s="1"/>
  <c r="O4481" i="6"/>
  <c r="P4481" i="6" s="1"/>
  <c r="U4481" i="6" s="1"/>
  <c r="V4481" i="6" s="1"/>
  <c r="O4478" i="6"/>
  <c r="P4478" i="6" s="1"/>
  <c r="U4478" i="6" s="1"/>
  <c r="V4478" i="6" s="1"/>
  <c r="O4469" i="6"/>
  <c r="P4469" i="6" s="1"/>
  <c r="U4469" i="6" s="1"/>
  <c r="V4469" i="6" s="1"/>
  <c r="O4460" i="6"/>
  <c r="P4460" i="6" s="1"/>
  <c r="U4460" i="6" s="1"/>
  <c r="V4460" i="6" s="1"/>
  <c r="O4457" i="6"/>
  <c r="P4457" i="6" s="1"/>
  <c r="U4457" i="6" s="1"/>
  <c r="V4457" i="6" s="1"/>
  <c r="O4448" i="6"/>
  <c r="P4448" i="6" s="1"/>
  <c r="U4448" i="6" s="1"/>
  <c r="V4448" i="6" s="1"/>
  <c r="O4439" i="6"/>
  <c r="P4439" i="6" s="1"/>
  <c r="U4439" i="6" s="1"/>
  <c r="V4439" i="6" s="1"/>
  <c r="O4349" i="6"/>
  <c r="P4349" i="6" s="1"/>
  <c r="U4349" i="6" s="1"/>
  <c r="V4349" i="6" s="1"/>
  <c r="O4340" i="6"/>
  <c r="P4340" i="6" s="1"/>
  <c r="U4340" i="6" s="1"/>
  <c r="V4340" i="6" s="1"/>
  <c r="O4337" i="6"/>
  <c r="P4337" i="6" s="1"/>
  <c r="U4337" i="6" s="1"/>
  <c r="V4337" i="6" s="1"/>
  <c r="O4199" i="6"/>
  <c r="P4199" i="6" s="1"/>
  <c r="U4199" i="6" s="1"/>
  <c r="V4199" i="6" s="1"/>
  <c r="O4195" i="6"/>
  <c r="P4195" i="6" s="1"/>
  <c r="U4195" i="6" s="1"/>
  <c r="V4195" i="6" s="1"/>
  <c r="P4193" i="6"/>
  <c r="U4193" i="6" s="1"/>
  <c r="V4193" i="6" s="1"/>
  <c r="O4191" i="6"/>
  <c r="P4191" i="6" s="1"/>
  <c r="O4194" i="6"/>
  <c r="P4194" i="6" s="1"/>
  <c r="U4194" i="6" s="1"/>
  <c r="V4194" i="6" s="1"/>
  <c r="O4197" i="6"/>
  <c r="P4197" i="6" s="1"/>
  <c r="U4197" i="6" s="1"/>
  <c r="V4197" i="6" s="1"/>
  <c r="P3889" i="6"/>
  <c r="O4182" i="6"/>
  <c r="P4182" i="6" s="1"/>
  <c r="U4182" i="6" s="1"/>
  <c r="V4182" i="6" s="1"/>
  <c r="O4179" i="6"/>
  <c r="P4179" i="6" s="1"/>
  <c r="O4162" i="6"/>
  <c r="P4162" i="6" s="1"/>
  <c r="U4162" i="6" s="1"/>
  <c r="V4162" i="6" s="1"/>
  <c r="O4159" i="6"/>
  <c r="P4159" i="6" s="1"/>
  <c r="U4159" i="6" s="1"/>
  <c r="V4159" i="6" s="1"/>
  <c r="O4153" i="6"/>
  <c r="P4153" i="6" s="1"/>
  <c r="U4153" i="6" s="1"/>
  <c r="O4150" i="6"/>
  <c r="P4150" i="6" s="1"/>
  <c r="U4150" i="6" s="1"/>
  <c r="V4150" i="6" s="1"/>
  <c r="O4147" i="6"/>
  <c r="P4147" i="6" s="1"/>
  <c r="U4147" i="6" s="1"/>
  <c r="V4147" i="6" s="1"/>
  <c r="O4144" i="6"/>
  <c r="P4144" i="6" s="1"/>
  <c r="U4144" i="6" s="1"/>
  <c r="V4144" i="6" s="1"/>
  <c r="O4141" i="6"/>
  <c r="P4141" i="6" s="1"/>
  <c r="O4138" i="6"/>
  <c r="P4138" i="6" s="1"/>
  <c r="U4138" i="6" s="1"/>
  <c r="V4138" i="6" s="1"/>
  <c r="O4135" i="6"/>
  <c r="P4135" i="6" s="1"/>
  <c r="U4135" i="6" s="1"/>
  <c r="V4135" i="6" s="1"/>
  <c r="O4132" i="6"/>
  <c r="P4132" i="6" s="1"/>
  <c r="U4132" i="6" s="1"/>
  <c r="V4132" i="6" s="1"/>
  <c r="O4129" i="6"/>
  <c r="P4129" i="6" s="1"/>
  <c r="U4129" i="6" s="1"/>
  <c r="V4129" i="6" s="1"/>
  <c r="O4126" i="6"/>
  <c r="P4126" i="6" s="1"/>
  <c r="O4123" i="6"/>
  <c r="P4123" i="6" s="1"/>
  <c r="U4123" i="6" s="1"/>
  <c r="O4120" i="6"/>
  <c r="P4120" i="6" s="1"/>
  <c r="U4120" i="6" s="1"/>
  <c r="V4120" i="6" s="1"/>
  <c r="O4117" i="6"/>
  <c r="P4117" i="6" s="1"/>
  <c r="O4063" i="6"/>
  <c r="P4063" i="6" s="1"/>
  <c r="O3986" i="6"/>
  <c r="P3986" i="6" s="1"/>
  <c r="U3986" i="6" s="1"/>
  <c r="V3986" i="6" s="1"/>
  <c r="O3983" i="6"/>
  <c r="P3983" i="6" s="1"/>
  <c r="U3983" i="6" s="1"/>
  <c r="V3983" i="6" s="1"/>
  <c r="O3921" i="6"/>
  <c r="P3921" i="6" s="1"/>
  <c r="O3906" i="6"/>
  <c r="P3906" i="6" s="1"/>
  <c r="O3876" i="6"/>
  <c r="P3876" i="6" s="1"/>
  <c r="O3879" i="6"/>
  <c r="P3879" i="6" s="1"/>
  <c r="U3879" i="6" s="1"/>
  <c r="V3879" i="6" s="1"/>
  <c r="P3836" i="6"/>
  <c r="U3836" i="6" s="1"/>
  <c r="V3836" i="6" s="1"/>
  <c r="P3831" i="6"/>
  <c r="U3831" i="6" s="1"/>
  <c r="V3831" i="6" s="1"/>
  <c r="P3692" i="6"/>
  <c r="O4078" i="6"/>
  <c r="P4078" i="6" s="1"/>
  <c r="U4078" i="6" s="1"/>
  <c r="V4078" i="6" s="1"/>
  <c r="O4075" i="6"/>
  <c r="P4075" i="6" s="1"/>
  <c r="O4069" i="6"/>
  <c r="P4069" i="6" s="1"/>
  <c r="U4069" i="6" s="1"/>
  <c r="O4066" i="6"/>
  <c r="P4066" i="6" s="1"/>
  <c r="U4066" i="6" s="1"/>
  <c r="V4066" i="6" s="1"/>
  <c r="P3828" i="6"/>
  <c r="O4148" i="6"/>
  <c r="P4148" i="6" s="1"/>
  <c r="U4148" i="6" s="1"/>
  <c r="O4145" i="6"/>
  <c r="P4145" i="6" s="1"/>
  <c r="U4145" i="6" s="1"/>
  <c r="V4145" i="6" s="1"/>
  <c r="O4133" i="6"/>
  <c r="P4133" i="6" s="1"/>
  <c r="U4133" i="6" s="1"/>
  <c r="V4133" i="6" s="1"/>
  <c r="O4130" i="6"/>
  <c r="P4130" i="6" s="1"/>
  <c r="U4130" i="6" s="1"/>
  <c r="V4130" i="6" s="1"/>
  <c r="O3987" i="6"/>
  <c r="P3987" i="6" s="1"/>
  <c r="U3987" i="6" s="1"/>
  <c r="V3987" i="6" s="1"/>
  <c r="O3984" i="6"/>
  <c r="P3984" i="6" s="1"/>
  <c r="U3984" i="6" s="1"/>
  <c r="V3984" i="6" s="1"/>
  <c r="P3885" i="6"/>
  <c r="U3885" i="6" s="1"/>
  <c r="V3885" i="6" s="1"/>
  <c r="P3861" i="6"/>
  <c r="P3833" i="6"/>
  <c r="O4189" i="6"/>
  <c r="P4189" i="6" s="1"/>
  <c r="U4189" i="6" s="1"/>
  <c r="O4079" i="6"/>
  <c r="P4079" i="6" s="1"/>
  <c r="U4079" i="6" s="1"/>
  <c r="O4073" i="6"/>
  <c r="P4073" i="6" s="1"/>
  <c r="U4073" i="6" s="1"/>
  <c r="V4073" i="6" s="1"/>
  <c r="O4070" i="6"/>
  <c r="P4070" i="6" s="1"/>
  <c r="U4070" i="6" s="1"/>
  <c r="V4070" i="6" s="1"/>
  <c r="O4067" i="6"/>
  <c r="P4067" i="6" s="1"/>
  <c r="U4067" i="6" s="1"/>
  <c r="O3898" i="6"/>
  <c r="P3898" i="6" s="1"/>
  <c r="U3898" i="6" s="1"/>
  <c r="V3898" i="6" s="1"/>
  <c r="O3895" i="6"/>
  <c r="P3895" i="6" s="1"/>
  <c r="U3895" i="6" s="1"/>
  <c r="V3895" i="6" s="1"/>
  <c r="O3892" i="6"/>
  <c r="P3892" i="6" s="1"/>
  <c r="U3892" i="6" s="1"/>
  <c r="O3881" i="6"/>
  <c r="P3881" i="6" s="1"/>
  <c r="U3881" i="6" s="1"/>
  <c r="V3881" i="6" s="1"/>
  <c r="P3864" i="6"/>
  <c r="U3864" i="6" s="1"/>
  <c r="V3864" i="6" s="1"/>
  <c r="P3856" i="6"/>
  <c r="P3825" i="6"/>
  <c r="P3829" i="6"/>
  <c r="U3829" i="6" s="1"/>
  <c r="V3829" i="6" s="1"/>
  <c r="O3837" i="6"/>
  <c r="P3837" i="6" s="1"/>
  <c r="U3837" i="6" s="1"/>
  <c r="V3837" i="6" s="1"/>
  <c r="O3834" i="6"/>
  <c r="P3834" i="6" s="1"/>
  <c r="U3834" i="6" s="1"/>
  <c r="O3804" i="6"/>
  <c r="P3804" i="6" s="1"/>
  <c r="O3720" i="6"/>
  <c r="P3720" i="6" s="1"/>
  <c r="U3720" i="6" s="1"/>
  <c r="V3720" i="6" s="1"/>
  <c r="O3717" i="6"/>
  <c r="P3717" i="6" s="1"/>
  <c r="O3693" i="6"/>
  <c r="P3693" i="6" s="1"/>
  <c r="U3693" i="6" s="1"/>
  <c r="V3693" i="6" s="1"/>
  <c r="O3559" i="6"/>
  <c r="P3559" i="6" s="1"/>
  <c r="U3559" i="6" s="1"/>
  <c r="V3559" i="6" s="1"/>
  <c r="O3556" i="6"/>
  <c r="P3556" i="6" s="1"/>
  <c r="U3556" i="6" s="1"/>
  <c r="V3556" i="6" s="1"/>
  <c r="O3553" i="6"/>
  <c r="P3553" i="6" s="1"/>
  <c r="U3553" i="6" s="1"/>
  <c r="V3553" i="6" s="1"/>
  <c r="O3550" i="6"/>
  <c r="P3550" i="6" s="1"/>
  <c r="P3434" i="6"/>
  <c r="U3434" i="6" s="1"/>
  <c r="P3362" i="6"/>
  <c r="P3455" i="6"/>
  <c r="P3431" i="6"/>
  <c r="U3431" i="6" s="1"/>
  <c r="V3431" i="6" s="1"/>
  <c r="O3718" i="6"/>
  <c r="P3718" i="6" s="1"/>
  <c r="U3718" i="6" s="1"/>
  <c r="V3718" i="6" s="1"/>
  <c r="O3554" i="6"/>
  <c r="P3554" i="6" s="1"/>
  <c r="U3554" i="6" s="1"/>
  <c r="V3554" i="6" s="1"/>
  <c r="O3551" i="6"/>
  <c r="P3551" i="6" s="1"/>
  <c r="U3551" i="6" s="1"/>
  <c r="V3551" i="6" s="1"/>
  <c r="P3443" i="6"/>
  <c r="P3428" i="6"/>
  <c r="O3841" i="6"/>
  <c r="P3841" i="6" s="1"/>
  <c r="U3841" i="6" s="1"/>
  <c r="V3841" i="6" s="1"/>
  <c r="O3832" i="6"/>
  <c r="P3832" i="6" s="1"/>
  <c r="U3832" i="6" s="1"/>
  <c r="V3832" i="6" s="1"/>
  <c r="O3814" i="6"/>
  <c r="P3814" i="6" s="1"/>
  <c r="U3814" i="6" s="1"/>
  <c r="V3814" i="6" s="1"/>
  <c r="O3811" i="6"/>
  <c r="P3811" i="6" s="1"/>
  <c r="U3811" i="6" s="1"/>
  <c r="V3811" i="6" s="1"/>
  <c r="O3727" i="6"/>
  <c r="P3727" i="6" s="1"/>
  <c r="U3727" i="6" s="1"/>
  <c r="V3727" i="6" s="1"/>
  <c r="O3724" i="6"/>
  <c r="P3724" i="6" s="1"/>
  <c r="U3724" i="6" s="1"/>
  <c r="O3721" i="6"/>
  <c r="P3721" i="6" s="1"/>
  <c r="U3721" i="6" s="1"/>
  <c r="V3721" i="6" s="1"/>
  <c r="O3715" i="6"/>
  <c r="P3715" i="6" s="1"/>
  <c r="U3715" i="6" s="1"/>
  <c r="O3712" i="6"/>
  <c r="P3712" i="6" s="1"/>
  <c r="U3712" i="6" s="1"/>
  <c r="V3712" i="6" s="1"/>
  <c r="O3709" i="6"/>
  <c r="P3709" i="6" s="1"/>
  <c r="U3709" i="6" s="1"/>
  <c r="V3709" i="6" s="1"/>
  <c r="O3706" i="6"/>
  <c r="P3706" i="6" s="1"/>
  <c r="O3700" i="6"/>
  <c r="P3700" i="6" s="1"/>
  <c r="U3700" i="6" s="1"/>
  <c r="V3700" i="6" s="1"/>
  <c r="O3697" i="6"/>
  <c r="P3697" i="6" s="1"/>
  <c r="U3697" i="6" s="1"/>
  <c r="V3697" i="6" s="1"/>
  <c r="O3694" i="6"/>
  <c r="P3694" i="6" s="1"/>
  <c r="U3694" i="6" s="1"/>
  <c r="V3694" i="6" s="1"/>
  <c r="O3642" i="6"/>
  <c r="P3642" i="6" s="1"/>
  <c r="U3642" i="6" s="1"/>
  <c r="V3642" i="6" s="1"/>
  <c r="O3639" i="6"/>
  <c r="P3639" i="6" s="1"/>
  <c r="U3639" i="6" s="1"/>
  <c r="V3639" i="6" s="1"/>
  <c r="O3636" i="6"/>
  <c r="P3636" i="6" s="1"/>
  <c r="U3636" i="6" s="1"/>
  <c r="V3636" i="6" s="1"/>
  <c r="O3633" i="6"/>
  <c r="P3633" i="6" s="1"/>
  <c r="O3599" i="6"/>
  <c r="P3599" i="6" s="1"/>
  <c r="P3458" i="6"/>
  <c r="U3458" i="6" s="1"/>
  <c r="P3319" i="6"/>
  <c r="U3319" i="6" s="1"/>
  <c r="V3319" i="6" s="1"/>
  <c r="O3719" i="6"/>
  <c r="P3719" i="6" s="1"/>
  <c r="U3719" i="6" s="1"/>
  <c r="V3719" i="6" s="1"/>
  <c r="O3558" i="6"/>
  <c r="P3558" i="6" s="1"/>
  <c r="U3558" i="6" s="1"/>
  <c r="V3558" i="6" s="1"/>
  <c r="O3555" i="6"/>
  <c r="P3555" i="6" s="1"/>
  <c r="U3555" i="6" s="1"/>
  <c r="V3555" i="6" s="1"/>
  <c r="O3552" i="6"/>
  <c r="P3552" i="6" s="1"/>
  <c r="U3552" i="6" s="1"/>
  <c r="V3552" i="6" s="1"/>
  <c r="O3469" i="6"/>
  <c r="P3469" i="6" s="1"/>
  <c r="O3472" i="6"/>
  <c r="P3472" i="6" s="1"/>
  <c r="U3472" i="6" s="1"/>
  <c r="V3472" i="6" s="1"/>
  <c r="O3475" i="6"/>
  <c r="P3475" i="6" s="1"/>
  <c r="U3475" i="6" s="1"/>
  <c r="P3415" i="6"/>
  <c r="O3378" i="6"/>
  <c r="P3378" i="6" s="1"/>
  <c r="O3423" i="6"/>
  <c r="P3423" i="6" s="1"/>
  <c r="U3423" i="6" s="1"/>
  <c r="V3423" i="6" s="1"/>
  <c r="O3420" i="6"/>
  <c r="P3420" i="6" s="1"/>
  <c r="U3420" i="6" s="1"/>
  <c r="V3420" i="6" s="1"/>
  <c r="O3417" i="6"/>
  <c r="P3417" i="6" s="1"/>
  <c r="U3417" i="6" s="1"/>
  <c r="V3417" i="6" s="1"/>
  <c r="O3388" i="6"/>
  <c r="P3388" i="6" s="1"/>
  <c r="U3388" i="6" s="1"/>
  <c r="O3385" i="6"/>
  <c r="P3385" i="6" s="1"/>
  <c r="U3385" i="6" s="1"/>
  <c r="V3385" i="6" s="1"/>
  <c r="O3382" i="6"/>
  <c r="P3382" i="6" s="1"/>
  <c r="U3382" i="6" s="1"/>
  <c r="V3382" i="6" s="1"/>
  <c r="O3379" i="6"/>
  <c r="P3379" i="6" s="1"/>
  <c r="U3379" i="6" s="1"/>
  <c r="O3321" i="6"/>
  <c r="P3321" i="6" s="1"/>
  <c r="U3321" i="6" s="1"/>
  <c r="O3318" i="6"/>
  <c r="P3318" i="6" s="1"/>
  <c r="O3284" i="6"/>
  <c r="P3284" i="6" s="1"/>
  <c r="U3284" i="6" s="1"/>
  <c r="V3284" i="6" s="1"/>
  <c r="O3281" i="6"/>
  <c r="P3281" i="6" s="1"/>
  <c r="U3281" i="6" s="1"/>
  <c r="V3281" i="6" s="1"/>
  <c r="O3278" i="6"/>
  <c r="P3278" i="6" s="1"/>
  <c r="O3439" i="6"/>
  <c r="P3439" i="6" s="1"/>
  <c r="U3439" i="6" s="1"/>
  <c r="V3439" i="6" s="1"/>
  <c r="O3436" i="6"/>
  <c r="P3436" i="6" s="1"/>
  <c r="U3436" i="6" s="1"/>
  <c r="O3433" i="6"/>
  <c r="P3433" i="6" s="1"/>
  <c r="U3433" i="6" s="1"/>
  <c r="O3430" i="6"/>
  <c r="P3430" i="6" s="1"/>
  <c r="U3430" i="6" s="1"/>
  <c r="V3430" i="6" s="1"/>
  <c r="O3424" i="6"/>
  <c r="P3424" i="6" s="1"/>
  <c r="U3424" i="6" s="1"/>
  <c r="V3424" i="6" s="1"/>
  <c r="O3421" i="6"/>
  <c r="P3421" i="6" s="1"/>
  <c r="U3421" i="6" s="1"/>
  <c r="V3421" i="6" s="1"/>
  <c r="O3418" i="6"/>
  <c r="P3418" i="6" s="1"/>
  <c r="U3418" i="6" s="1"/>
  <c r="V3418" i="6" s="1"/>
  <c r="O3389" i="6"/>
  <c r="P3389" i="6" s="1"/>
  <c r="U3389" i="6" s="1"/>
  <c r="O3386" i="6"/>
  <c r="P3386" i="6" s="1"/>
  <c r="U3386" i="6" s="1"/>
  <c r="V3386" i="6" s="1"/>
  <c r="O3383" i="6"/>
  <c r="P3383" i="6" s="1"/>
  <c r="U3383" i="6" s="1"/>
  <c r="V3383" i="6" s="1"/>
  <c r="O3331" i="6"/>
  <c r="P3331" i="6" s="1"/>
  <c r="U3331" i="6" s="1"/>
  <c r="O3328" i="6"/>
  <c r="P3328" i="6" s="1"/>
  <c r="U3328" i="6" s="1"/>
  <c r="V3328" i="6" s="1"/>
  <c r="O3325" i="6"/>
  <c r="P3325" i="6" s="1"/>
  <c r="U3325" i="6" s="1"/>
  <c r="O3322" i="6"/>
  <c r="P3322" i="6" s="1"/>
  <c r="U3322" i="6" s="1"/>
  <c r="V3322" i="6" s="1"/>
  <c r="O3298" i="6"/>
  <c r="P3298" i="6" s="1"/>
  <c r="U3298" i="6" s="1"/>
  <c r="O3295" i="6"/>
  <c r="P3295" i="6" s="1"/>
  <c r="O3285" i="6"/>
  <c r="P3285" i="6" s="1"/>
  <c r="U3285" i="6" s="1"/>
  <c r="V3285" i="6" s="1"/>
  <c r="O3282" i="6"/>
  <c r="P3282" i="6" s="1"/>
  <c r="U3282" i="6" s="1"/>
  <c r="O3279" i="6"/>
  <c r="P3279" i="6" s="1"/>
  <c r="U3279" i="6" s="1"/>
  <c r="V3279" i="6" s="1"/>
  <c r="P2954" i="6"/>
  <c r="P2905" i="6"/>
  <c r="P2944" i="6"/>
  <c r="P2949" i="6"/>
  <c r="U2949" i="6" s="1"/>
  <c r="O2762" i="6"/>
  <c r="P2762" i="6" s="1"/>
  <c r="U2762" i="6" s="1"/>
  <c r="V2762" i="6" s="1"/>
  <c r="O2759" i="6"/>
  <c r="P2759" i="6" s="1"/>
  <c r="U2759" i="6" s="1"/>
  <c r="V2759" i="6" s="1"/>
  <c r="O2756" i="6"/>
  <c r="P2756" i="6" s="1"/>
  <c r="U2756" i="6" s="1"/>
  <c r="O2753" i="6"/>
  <c r="P2753" i="6" s="1"/>
  <c r="U2753" i="6" s="1"/>
  <c r="V2753" i="6" s="1"/>
  <c r="O2750" i="6"/>
  <c r="P2750" i="6" s="1"/>
  <c r="U2750" i="6" s="1"/>
  <c r="V2750" i="6" s="1"/>
  <c r="O2747" i="6"/>
  <c r="P2747" i="6" s="1"/>
  <c r="U2747" i="6" s="1"/>
  <c r="V2747" i="6" s="1"/>
  <c r="P2706" i="6"/>
  <c r="O2757" i="6"/>
  <c r="P2757" i="6" s="1"/>
  <c r="U2757" i="6" s="1"/>
  <c r="O2754" i="6"/>
  <c r="P2754" i="6" s="1"/>
  <c r="U2754" i="6" s="1"/>
  <c r="V2754" i="6" s="1"/>
  <c r="O2751" i="6"/>
  <c r="P2751" i="6" s="1"/>
  <c r="U2751" i="6" s="1"/>
  <c r="V2751" i="6" s="1"/>
  <c r="O2748" i="6"/>
  <c r="P2748" i="6" s="1"/>
  <c r="U2748" i="6" s="1"/>
  <c r="V2748" i="6" s="1"/>
  <c r="O2745" i="6"/>
  <c r="P2745" i="6" s="1"/>
  <c r="P2689" i="6"/>
  <c r="U2689" i="6" s="1"/>
  <c r="V2689" i="6" s="1"/>
  <c r="O2749" i="6"/>
  <c r="P2749" i="6" s="1"/>
  <c r="U2749" i="6" s="1"/>
  <c r="V2749" i="6" s="1"/>
  <c r="O2746" i="6"/>
  <c r="P2746" i="6" s="1"/>
  <c r="U2746" i="6" s="1"/>
  <c r="V2746" i="6" s="1"/>
  <c r="O2714" i="6"/>
  <c r="P2714" i="6" s="1"/>
  <c r="U2714" i="6" s="1"/>
  <c r="V2714" i="6" s="1"/>
  <c r="O2711" i="6"/>
  <c r="P2711" i="6" s="1"/>
  <c r="U2711" i="6" s="1"/>
  <c r="V2711" i="6" s="1"/>
  <c r="O2708" i="6"/>
  <c r="P2708" i="6" s="1"/>
  <c r="U2708" i="6" s="1"/>
  <c r="V2708" i="6" s="1"/>
  <c r="O2699" i="6"/>
  <c r="P2699" i="6" s="1"/>
  <c r="U2699" i="6" s="1"/>
  <c r="V2699" i="6" s="1"/>
  <c r="O2696" i="6"/>
  <c r="P2696" i="6" s="1"/>
  <c r="U2696" i="6" s="1"/>
  <c r="V2696" i="6" s="1"/>
  <c r="O2693" i="6"/>
  <c r="P2693" i="6" s="1"/>
  <c r="U2693" i="6" s="1"/>
  <c r="O2690" i="6"/>
  <c r="P2690" i="6" s="1"/>
  <c r="U2690" i="6" s="1"/>
  <c r="V2690" i="6" s="1"/>
  <c r="O2687" i="6"/>
  <c r="P2687" i="6" s="1"/>
  <c r="O2666" i="6"/>
  <c r="P2666" i="6" s="1"/>
  <c r="U2666" i="6" s="1"/>
  <c r="V2666" i="6" s="1"/>
  <c r="O2663" i="6"/>
  <c r="P2663" i="6" s="1"/>
  <c r="U2663" i="6" s="1"/>
  <c r="V2663" i="6" s="1"/>
  <c r="O2660" i="6"/>
  <c r="P2660" i="6" s="1"/>
  <c r="U2660" i="6" s="1"/>
  <c r="V2660" i="6" s="1"/>
  <c r="O2657" i="6"/>
  <c r="P2657" i="6" s="1"/>
  <c r="O2651" i="6"/>
  <c r="P2651" i="6" s="1"/>
  <c r="U2651" i="6" s="1"/>
  <c r="V2651" i="6" s="1"/>
  <c r="O2648" i="6"/>
  <c r="P2648" i="6" s="1"/>
  <c r="U2648" i="6" s="1"/>
  <c r="O2645" i="6"/>
  <c r="P2645" i="6" s="1"/>
  <c r="U2645" i="6" s="1"/>
  <c r="V2645" i="6" s="1"/>
  <c r="O2642" i="6"/>
  <c r="P2642" i="6" s="1"/>
  <c r="O2710" i="6"/>
  <c r="P2710" i="6" s="1"/>
  <c r="U2710" i="6" s="1"/>
  <c r="V2710" i="6" s="1"/>
  <c r="O2695" i="6"/>
  <c r="P2695" i="6" s="1"/>
  <c r="U2695" i="6" s="1"/>
  <c r="V2695" i="6" s="1"/>
  <c r="O2692" i="6"/>
  <c r="P2692" i="6" s="1"/>
  <c r="U2692" i="6" s="1"/>
  <c r="V2692" i="6" s="1"/>
  <c r="O2665" i="6"/>
  <c r="P2665" i="6" s="1"/>
  <c r="U2665" i="6" s="1"/>
  <c r="V2665" i="6" s="1"/>
  <c r="O2662" i="6"/>
  <c r="P2662" i="6" s="1"/>
  <c r="U2662" i="6" s="1"/>
  <c r="V2662" i="6" s="1"/>
  <c r="O2659" i="6"/>
  <c r="P2659" i="6" s="1"/>
  <c r="U2659" i="6" s="1"/>
  <c r="V2659" i="6" s="1"/>
  <c r="O2650" i="6"/>
  <c r="P2650" i="6" s="1"/>
  <c r="U2650" i="6" s="1"/>
  <c r="V2650" i="6" s="1"/>
  <c r="O2647" i="6"/>
  <c r="P2647" i="6" s="1"/>
  <c r="U2647" i="6" s="1"/>
  <c r="V2647" i="6" s="1"/>
  <c r="O2644" i="6"/>
  <c r="P2644" i="6" s="1"/>
  <c r="U2644" i="6" s="1"/>
  <c r="O1772" i="6"/>
  <c r="P1772" i="6" s="1"/>
  <c r="U1772" i="6" s="1"/>
  <c r="V1772" i="6" s="1"/>
  <c r="O1769" i="6"/>
  <c r="P1769" i="6" s="1"/>
  <c r="P1745" i="6"/>
  <c r="O1770" i="6"/>
  <c r="P1770" i="6" s="1"/>
  <c r="U1770" i="6" s="1"/>
  <c r="N1671" i="6"/>
  <c r="P1671" i="6" s="1"/>
  <c r="U1671" i="6" s="1"/>
  <c r="V1671" i="6" s="1"/>
  <c r="N1679" i="6"/>
  <c r="P1679" i="6" s="1"/>
  <c r="U1679" i="6" s="1"/>
  <c r="V1679" i="6" s="1"/>
  <c r="N1673" i="6"/>
  <c r="P1673" i="6" s="1"/>
  <c r="U1673" i="6" s="1"/>
  <c r="V1673" i="6" s="1"/>
  <c r="N1670" i="6"/>
  <c r="P1670" i="6" s="1"/>
  <c r="U1670" i="6" s="1"/>
  <c r="V1670" i="6" s="1"/>
  <c r="N1675" i="6"/>
  <c r="P1675" i="6" s="1"/>
  <c r="U1675" i="6" s="1"/>
  <c r="V1675" i="6" s="1"/>
  <c r="N1678" i="6"/>
  <c r="P1678" i="6" s="1"/>
  <c r="U1678" i="6" s="1"/>
  <c r="N1680" i="6"/>
  <c r="P1680" i="6" s="1"/>
  <c r="U1680" i="6" s="1"/>
  <c r="V1680" i="6" s="1"/>
  <c r="N1669" i="6"/>
  <c r="P1669" i="6" s="1"/>
  <c r="N1674" i="6"/>
  <c r="P1674" i="6" s="1"/>
  <c r="U1674" i="6" s="1"/>
  <c r="V1674" i="6" s="1"/>
  <c r="N1677" i="6"/>
  <c r="P1677" i="6" s="1"/>
  <c r="U1677" i="6" s="1"/>
  <c r="V1677" i="6" s="1"/>
  <c r="N1682" i="6"/>
  <c r="P1682" i="6" s="1"/>
  <c r="U1682" i="6" s="1"/>
  <c r="N1567" i="6"/>
  <c r="N1564" i="6"/>
  <c r="N1561" i="6"/>
  <c r="N1558" i="6"/>
  <c r="N1555" i="6"/>
  <c r="N1552" i="6"/>
  <c r="N1549" i="6"/>
  <c r="N1351" i="6"/>
  <c r="P1351" i="6" s="1"/>
  <c r="U1351" i="6" s="1"/>
  <c r="V1351" i="6" s="1"/>
  <c r="N1354" i="6"/>
  <c r="P1354" i="6" s="1"/>
  <c r="U1354" i="6" s="1"/>
  <c r="V1354" i="6" s="1"/>
  <c r="N1356" i="6"/>
  <c r="P1356" i="6" s="1"/>
  <c r="U1356" i="6" s="1"/>
  <c r="V1356" i="6" s="1"/>
  <c r="N1359" i="6"/>
  <c r="P1359" i="6" s="1"/>
  <c r="U1359" i="6" s="1"/>
  <c r="V1359" i="6" s="1"/>
  <c r="N1287" i="6"/>
  <c r="H171" i="14"/>
  <c r="N1290" i="6"/>
  <c r="N1293" i="6"/>
  <c r="N1296" i="6"/>
  <c r="N1299" i="6"/>
  <c r="N1302" i="6"/>
  <c r="N1305" i="6"/>
  <c r="N1289" i="6"/>
  <c r="N1292" i="6"/>
  <c r="N1295" i="6"/>
  <c r="N1298" i="6"/>
  <c r="N1301" i="6"/>
  <c r="N1304" i="6"/>
  <c r="N1483" i="6"/>
  <c r="P1483" i="6" s="1"/>
  <c r="U1483" i="6" s="1"/>
  <c r="N1439" i="6"/>
  <c r="P1439" i="6" s="1"/>
  <c r="U1439" i="6" s="1"/>
  <c r="N1436" i="6"/>
  <c r="P1436" i="6" s="1"/>
  <c r="U1436" i="6" s="1"/>
  <c r="N1431" i="6"/>
  <c r="P1431" i="6" s="1"/>
  <c r="U1431" i="6" s="1"/>
  <c r="V1431" i="6" s="1"/>
  <c r="N1365" i="6"/>
  <c r="N1363" i="6"/>
  <c r="N1358" i="6"/>
  <c r="P1358" i="6" s="1"/>
  <c r="U1358" i="6" s="1"/>
  <c r="V1358" i="6" s="1"/>
  <c r="N1352" i="6"/>
  <c r="P1352" i="6" s="1"/>
  <c r="U1352" i="6" s="1"/>
  <c r="V1352" i="6" s="1"/>
  <c r="N1350" i="6"/>
  <c r="P1350" i="6" s="1"/>
  <c r="U1350" i="6" s="1"/>
  <c r="V1350" i="6" s="1"/>
  <c r="N1303" i="6"/>
  <c r="N1300" i="6"/>
  <c r="N1297" i="6"/>
  <c r="N1294" i="6"/>
  <c r="N1565" i="6"/>
  <c r="N1562" i="6"/>
  <c r="N1559" i="6"/>
  <c r="N1556" i="6"/>
  <c r="N1553" i="6"/>
  <c r="N1550" i="6"/>
  <c r="H205" i="14"/>
  <c r="N1498" i="6"/>
  <c r="P1498" i="6" s="1"/>
  <c r="U1498" i="6" s="1"/>
  <c r="V1498" i="6" s="1"/>
  <c r="N1495" i="6"/>
  <c r="P1495" i="6" s="1"/>
  <c r="U1495" i="6" s="1"/>
  <c r="V1495" i="6" s="1"/>
  <c r="N1492" i="6"/>
  <c r="P1492" i="6" s="1"/>
  <c r="U1492" i="6" s="1"/>
  <c r="V1492" i="6" s="1"/>
  <c r="N1489" i="6"/>
  <c r="P1489" i="6" s="1"/>
  <c r="U1489" i="6" s="1"/>
  <c r="V1489" i="6" s="1"/>
  <c r="N1486" i="6"/>
  <c r="P1486" i="6" s="1"/>
  <c r="U1486" i="6" s="1"/>
  <c r="N1434" i="6"/>
  <c r="P1434" i="6" s="1"/>
  <c r="U1434" i="6" s="1"/>
  <c r="N1429" i="6"/>
  <c r="P1429" i="6" s="1"/>
  <c r="U1429" i="6" s="1"/>
  <c r="V1429" i="6" s="1"/>
  <c r="N1400" i="6"/>
  <c r="N1397" i="6"/>
  <c r="N1394" i="6"/>
  <c r="N1391" i="6"/>
  <c r="N1388" i="6"/>
  <c r="N1385" i="6"/>
  <c r="H186" i="14"/>
  <c r="H185" i="14"/>
  <c r="N1348" i="6"/>
  <c r="P1348" i="6" s="1"/>
  <c r="U1348" i="6" s="1"/>
  <c r="V1348" i="6" s="1"/>
  <c r="O1616" i="6"/>
  <c r="P1616" i="6" s="1"/>
  <c r="U1616" i="6" s="1"/>
  <c r="V1616" i="6" s="1"/>
  <c r="O1613" i="6"/>
  <c r="P1613" i="6" s="1"/>
  <c r="U1613" i="6" s="1"/>
  <c r="O1610" i="6"/>
  <c r="P1610" i="6" s="1"/>
  <c r="O1576" i="6"/>
  <c r="P1576" i="6" s="1"/>
  <c r="U1576" i="6" s="1"/>
  <c r="V1576" i="6" s="1"/>
  <c r="O1573" i="6"/>
  <c r="P1573" i="6" s="1"/>
  <c r="U1573" i="6" s="1"/>
  <c r="V1573" i="6" s="1"/>
  <c r="O1570" i="6"/>
  <c r="P1570" i="6" s="1"/>
  <c r="N1484" i="6"/>
  <c r="P1484" i="6" s="1"/>
  <c r="U1484" i="6" s="1"/>
  <c r="N1481" i="6"/>
  <c r="P1481" i="6" s="1"/>
  <c r="N1437" i="6"/>
  <c r="P1437" i="6" s="1"/>
  <c r="U1437" i="6" s="1"/>
  <c r="N1427" i="6"/>
  <c r="P1427" i="6" s="1"/>
  <c r="N1361" i="6"/>
  <c r="N1357" i="6"/>
  <c r="P1357" i="6" s="1"/>
  <c r="U1357" i="6" s="1"/>
  <c r="V1357" i="6" s="1"/>
  <c r="N1355" i="6"/>
  <c r="P1355" i="6" s="1"/>
  <c r="U1355" i="6" s="1"/>
  <c r="V1355" i="6" s="1"/>
  <c r="N1353" i="6"/>
  <c r="P1353" i="6" s="1"/>
  <c r="U1353" i="6" s="1"/>
  <c r="V1353" i="6" s="1"/>
  <c r="N1288" i="6"/>
  <c r="O1614" i="6"/>
  <c r="P1614" i="6" s="1"/>
  <c r="U1614" i="6" s="1"/>
  <c r="V1614" i="6" s="1"/>
  <c r="O1611" i="6"/>
  <c r="P1611" i="6" s="1"/>
  <c r="U1611" i="6" s="1"/>
  <c r="V1611" i="6" s="1"/>
  <c r="O1580" i="6"/>
  <c r="P1580" i="6" s="1"/>
  <c r="U1580" i="6" s="1"/>
  <c r="V1580" i="6" s="1"/>
  <c r="O1577" i="6"/>
  <c r="P1577" i="6" s="1"/>
  <c r="U1577" i="6" s="1"/>
  <c r="V1577" i="6" s="1"/>
  <c r="O1574" i="6"/>
  <c r="P1574" i="6" s="1"/>
  <c r="U1574" i="6" s="1"/>
  <c r="V1574" i="6" s="1"/>
  <c r="O1571" i="6"/>
  <c r="P1571" i="6" s="1"/>
  <c r="U1571" i="6" s="1"/>
  <c r="V1571" i="6" s="1"/>
  <c r="N1371" i="6"/>
  <c r="N1369" i="6"/>
  <c r="N1349" i="6"/>
  <c r="P1349" i="6" s="1"/>
  <c r="U1349" i="6" s="1"/>
  <c r="V1349" i="6" s="1"/>
  <c r="N1347" i="6"/>
  <c r="P1347" i="6" s="1"/>
  <c r="N1213" i="6"/>
  <c r="P1213" i="6" s="1"/>
  <c r="U1213" i="6" s="1"/>
  <c r="V1213" i="6" s="1"/>
  <c r="N1205" i="6"/>
  <c r="P1205" i="6" s="1"/>
  <c r="U1205" i="6" s="1"/>
  <c r="V1205" i="6" s="1"/>
  <c r="O1140" i="6"/>
  <c r="P1140" i="6" s="1"/>
  <c r="U1140" i="6" s="1"/>
  <c r="V1140" i="6" s="1"/>
  <c r="O1137" i="6"/>
  <c r="P1137" i="6" s="1"/>
  <c r="U1137" i="6" s="1"/>
  <c r="O1134" i="6"/>
  <c r="P1134" i="6" s="1"/>
  <c r="U1134" i="6" s="1"/>
  <c r="O1131" i="6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V1118" i="6" s="1"/>
  <c r="O1115" i="6"/>
  <c r="O1045" i="6"/>
  <c r="P1045" i="6" s="1"/>
  <c r="U1045" i="6" s="1"/>
  <c r="V1045" i="6" s="1"/>
  <c r="O1042" i="6"/>
  <c r="P1042" i="6" s="1"/>
  <c r="U1042" i="6" s="1"/>
  <c r="O1039" i="6"/>
  <c r="P1039" i="6" s="1"/>
  <c r="N1016" i="6"/>
  <c r="P1016" i="6" s="1"/>
  <c r="U1016" i="6" s="1"/>
  <c r="V1016" i="6" s="1"/>
  <c r="N1013" i="6"/>
  <c r="P1013" i="6" s="1"/>
  <c r="U1013" i="6" s="1"/>
  <c r="V1013" i="6" s="1"/>
  <c r="N1010" i="6"/>
  <c r="P1010" i="6" s="1"/>
  <c r="U1010" i="6" s="1"/>
  <c r="V1010" i="6" s="1"/>
  <c r="N1007" i="6"/>
  <c r="P1007" i="6" s="1"/>
  <c r="U1007" i="6" s="1"/>
  <c r="N1004" i="6"/>
  <c r="P1004" i="6" s="1"/>
  <c r="N1286" i="6"/>
  <c r="N1283" i="6"/>
  <c r="N1280" i="6"/>
  <c r="P1280" i="6" s="1"/>
  <c r="U1280" i="6" s="1"/>
  <c r="V1280" i="6" s="1"/>
  <c r="N1277" i="6"/>
  <c r="N1274" i="6"/>
  <c r="P1274" i="6" s="1"/>
  <c r="U1274" i="6" s="1"/>
  <c r="V1274" i="6" s="1"/>
  <c r="N1271" i="6"/>
  <c r="N1254" i="6"/>
  <c r="P1254" i="6" s="1"/>
  <c r="U1254" i="6" s="1"/>
  <c r="V1254" i="6" s="1"/>
  <c r="N1251" i="6"/>
  <c r="P1251" i="6" s="1"/>
  <c r="U1251" i="6" s="1"/>
  <c r="V1251" i="6" s="1"/>
  <c r="N1248" i="6"/>
  <c r="P1248" i="6" s="1"/>
  <c r="U1248" i="6" s="1"/>
  <c r="V1248" i="6" s="1"/>
  <c r="N1245" i="6"/>
  <c r="P1245" i="6" s="1"/>
  <c r="U1245" i="6" s="1"/>
  <c r="N1242" i="6"/>
  <c r="P1242" i="6" s="1"/>
  <c r="U1242" i="6" s="1"/>
  <c r="V1242" i="6" s="1"/>
  <c r="N1214" i="6"/>
  <c r="P1214" i="6" s="1"/>
  <c r="U1214" i="6" s="1"/>
  <c r="N1206" i="6"/>
  <c r="P1206" i="6" s="1"/>
  <c r="U1206" i="6" s="1"/>
  <c r="V1206" i="6" s="1"/>
  <c r="O1138" i="6"/>
  <c r="P1138" i="6" s="1"/>
  <c r="U1138" i="6" s="1"/>
  <c r="V1138" i="6" s="1"/>
  <c r="O1135" i="6"/>
  <c r="P1135" i="6" s="1"/>
  <c r="U1135" i="6" s="1"/>
  <c r="V1135" i="6" s="1"/>
  <c r="O1132" i="6"/>
  <c r="P1132" i="6" s="1"/>
  <c r="U1132" i="6" s="1"/>
  <c r="V1132" i="6" s="1"/>
  <c r="O1129" i="6"/>
  <c r="P1129" i="6" s="1"/>
  <c r="O1128" i="6"/>
  <c r="P1128" i="6" s="1"/>
  <c r="U1128" i="6" s="1"/>
  <c r="V1128" i="6" s="1"/>
  <c r="O1125" i="6"/>
  <c r="P1125" i="6" s="1"/>
  <c r="U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U1116" i="6" s="1"/>
  <c r="V1116" i="6" s="1"/>
  <c r="N1115" i="6"/>
  <c r="N1014" i="6"/>
  <c r="P1014" i="6" s="1"/>
  <c r="U1014" i="6" s="1"/>
  <c r="V1014" i="6" s="1"/>
  <c r="N1011" i="6"/>
  <c r="P1011" i="6" s="1"/>
  <c r="U1011" i="6" s="1"/>
  <c r="V1011" i="6" s="1"/>
  <c r="N1008" i="6"/>
  <c r="P1008" i="6" s="1"/>
  <c r="U1008" i="6" s="1"/>
  <c r="V1008" i="6" s="1"/>
  <c r="N1005" i="6"/>
  <c r="P1005" i="6" s="1"/>
  <c r="U1005" i="6" s="1"/>
  <c r="V1005" i="6" s="1"/>
  <c r="P875" i="6"/>
  <c r="O1281" i="6"/>
  <c r="P1281" i="6" s="1"/>
  <c r="U1281" i="6" s="1"/>
  <c r="O1278" i="6"/>
  <c r="P1278" i="6" s="1"/>
  <c r="U1278" i="6" s="1"/>
  <c r="V1278" i="6" s="1"/>
  <c r="O1275" i="6"/>
  <c r="P1275" i="6" s="1"/>
  <c r="U1275" i="6" s="1"/>
  <c r="V1275" i="6" s="1"/>
  <c r="O1272" i="6"/>
  <c r="P1272" i="6" s="1"/>
  <c r="U1272" i="6" s="1"/>
  <c r="V1272" i="6" s="1"/>
  <c r="O1269" i="6"/>
  <c r="P1269" i="6" s="1"/>
  <c r="O1252" i="6"/>
  <c r="P1252" i="6" s="1"/>
  <c r="U1252" i="6" s="1"/>
  <c r="V1252" i="6" s="1"/>
  <c r="O1249" i="6"/>
  <c r="P1249" i="6" s="1"/>
  <c r="U1249" i="6" s="1"/>
  <c r="V1249" i="6" s="1"/>
  <c r="O1246" i="6"/>
  <c r="P1246" i="6" s="1"/>
  <c r="U1246" i="6" s="1"/>
  <c r="O1243" i="6"/>
  <c r="P1243" i="6" s="1"/>
  <c r="U1243" i="6" s="1"/>
  <c r="V1243" i="6" s="1"/>
  <c r="O1240" i="6"/>
  <c r="P1240" i="6" s="1"/>
  <c r="N1212" i="6"/>
  <c r="P1212" i="6" s="1"/>
  <c r="U1212" i="6" s="1"/>
  <c r="N1209" i="6"/>
  <c r="P1209" i="6" s="1"/>
  <c r="U1209" i="6" s="1"/>
  <c r="V1209" i="6" s="1"/>
  <c r="N1204" i="6"/>
  <c r="P1204" i="6" s="1"/>
  <c r="U1204" i="6" s="1"/>
  <c r="V1204" i="6" s="1"/>
  <c r="N1201" i="6"/>
  <c r="P1201" i="6" s="1"/>
  <c r="O1126" i="6"/>
  <c r="O1123" i="6"/>
  <c r="O1120" i="6"/>
  <c r="N1015" i="6"/>
  <c r="P1015" i="6" s="1"/>
  <c r="U1015" i="6" s="1"/>
  <c r="N1012" i="6"/>
  <c r="P1012" i="6" s="1"/>
  <c r="U1012" i="6" s="1"/>
  <c r="V1012" i="6" s="1"/>
  <c r="N1009" i="6"/>
  <c r="P1009" i="6" s="1"/>
  <c r="U1009" i="6" s="1"/>
  <c r="O1285" i="6"/>
  <c r="P1285" i="6" s="1"/>
  <c r="U1285" i="6" s="1"/>
  <c r="V1285" i="6" s="1"/>
  <c r="O1282" i="6"/>
  <c r="P1282" i="6" s="1"/>
  <c r="U1282" i="6" s="1"/>
  <c r="O1279" i="6"/>
  <c r="P1279" i="6" s="1"/>
  <c r="U1279" i="6" s="1"/>
  <c r="V1279" i="6" s="1"/>
  <c r="O1276" i="6"/>
  <c r="P1276" i="6" s="1"/>
  <c r="U1276" i="6" s="1"/>
  <c r="V1276" i="6" s="1"/>
  <c r="O1273" i="6"/>
  <c r="P1273" i="6" s="1"/>
  <c r="U1273" i="6" s="1"/>
  <c r="V1273" i="6" s="1"/>
  <c r="O1266" i="6"/>
  <c r="P1266" i="6" s="1"/>
  <c r="U1266" i="6" s="1"/>
  <c r="O1263" i="6"/>
  <c r="P1263" i="6" s="1"/>
  <c r="U1263" i="6" s="1"/>
  <c r="V1263" i="6" s="1"/>
  <c r="O1260" i="6"/>
  <c r="P1260" i="6" s="1"/>
  <c r="U1260" i="6" s="1"/>
  <c r="O1256" i="6"/>
  <c r="P1256" i="6" s="1"/>
  <c r="U1256" i="6" s="1"/>
  <c r="O1253" i="6"/>
  <c r="P1253" i="6" s="1"/>
  <c r="U1253" i="6" s="1"/>
  <c r="V1253" i="6" s="1"/>
  <c r="O1250" i="6"/>
  <c r="P1250" i="6" s="1"/>
  <c r="U1250" i="6" s="1"/>
  <c r="V1250" i="6" s="1"/>
  <c r="O1247" i="6"/>
  <c r="P1247" i="6" s="1"/>
  <c r="U1247" i="6" s="1"/>
  <c r="O1244" i="6"/>
  <c r="P1244" i="6" s="1"/>
  <c r="U1244" i="6" s="1"/>
  <c r="N1210" i="6"/>
  <c r="P1210" i="6" s="1"/>
  <c r="U1210" i="6" s="1"/>
  <c r="V1210" i="6" s="1"/>
  <c r="N1207" i="6"/>
  <c r="P1207" i="6" s="1"/>
  <c r="U1207" i="6" s="1"/>
  <c r="V1207" i="6" s="1"/>
  <c r="N1126" i="6"/>
  <c r="N1123" i="6"/>
  <c r="N1120" i="6"/>
  <c r="P903" i="6"/>
  <c r="J11" i="14"/>
  <c r="J2" i="14" s="1"/>
  <c r="P302" i="6"/>
  <c r="P345" i="6"/>
  <c r="P14" i="6"/>
  <c r="P5802" i="6"/>
  <c r="P5831" i="6"/>
  <c r="U5831" i="6" s="1"/>
  <c r="V5831" i="6" s="1"/>
  <c r="F57" i="48"/>
  <c r="N5805" i="6"/>
  <c r="P5805" i="6" s="1"/>
  <c r="U5805" i="6" s="1"/>
  <c r="V5805" i="6" s="1"/>
  <c r="N5798" i="6"/>
  <c r="P5798" i="6" s="1"/>
  <c r="U5798" i="6" s="1"/>
  <c r="V5798" i="6" s="1"/>
  <c r="N5794" i="6"/>
  <c r="P5794" i="6" s="1"/>
  <c r="N729" i="6"/>
  <c r="P729" i="6" s="1"/>
  <c r="U5896" i="6" l="1"/>
  <c r="O827" i="14" s="1"/>
  <c r="M827" i="14"/>
  <c r="R827" i="14" s="1"/>
  <c r="U291" i="6"/>
  <c r="M27" i="14"/>
  <c r="R27" i="14" s="1"/>
  <c r="U2044" i="6"/>
  <c r="M291" i="14"/>
  <c r="R291" i="14" s="1"/>
  <c r="G29" i="48"/>
  <c r="V2682" i="6"/>
  <c r="U4581" i="6"/>
  <c r="M638" i="14"/>
  <c r="R638" i="14" s="1"/>
  <c r="U442" i="6"/>
  <c r="M42" i="14"/>
  <c r="R42" i="14" s="1"/>
  <c r="U4850" i="6"/>
  <c r="V4850" i="6" s="1"/>
  <c r="M670" i="14"/>
  <c r="R670" i="14" s="1"/>
  <c r="U524" i="6"/>
  <c r="M67" i="14"/>
  <c r="R67" i="14" s="1"/>
  <c r="U1155" i="6"/>
  <c r="O149" i="14" s="1"/>
  <c r="M149" i="14"/>
  <c r="R149" i="14" s="1"/>
  <c r="U1536" i="6"/>
  <c r="M206" i="14"/>
  <c r="R206" i="14" s="1"/>
  <c r="U4215" i="6"/>
  <c r="V4215" i="6" s="1"/>
  <c r="M593" i="14"/>
  <c r="R593" i="14" s="1"/>
  <c r="U4613" i="6"/>
  <c r="M641" i="14"/>
  <c r="R641" i="14" s="1"/>
  <c r="U379" i="6"/>
  <c r="M39" i="14"/>
  <c r="R39" i="14" s="1"/>
  <c r="U2152" i="6"/>
  <c r="M309" i="14"/>
  <c r="R309" i="14" s="1"/>
  <c r="U2816" i="6"/>
  <c r="M406" i="14"/>
  <c r="R406" i="14" s="1"/>
  <c r="U2039" i="6"/>
  <c r="M289" i="14"/>
  <c r="R289" i="14" s="1"/>
  <c r="U208" i="6"/>
  <c r="M22" i="14"/>
  <c r="R22" i="14" s="1"/>
  <c r="U1237" i="6"/>
  <c r="M166" i="14"/>
  <c r="R166" i="14" s="1"/>
  <c r="N4828" i="6"/>
  <c r="P4828" i="6" s="1"/>
  <c r="N4831" i="6"/>
  <c r="P4831" i="6" s="1"/>
  <c r="U4831" i="6" s="1"/>
  <c r="V4831" i="6" s="1"/>
  <c r="N4837" i="6"/>
  <c r="P4837" i="6" s="1"/>
  <c r="U4837" i="6" s="1"/>
  <c r="V4837" i="6" s="1"/>
  <c r="N4832" i="6"/>
  <c r="P4832" i="6" s="1"/>
  <c r="U4832" i="6" s="1"/>
  <c r="V4832" i="6" s="1"/>
  <c r="N4833" i="6"/>
  <c r="P4833" i="6" s="1"/>
  <c r="U4833" i="6" s="1"/>
  <c r="N4834" i="6"/>
  <c r="P4834" i="6" s="1"/>
  <c r="U4834" i="6" s="1"/>
  <c r="V4834" i="6" s="1"/>
  <c r="N4829" i="6"/>
  <c r="P4829" i="6" s="1"/>
  <c r="U4829" i="6" s="1"/>
  <c r="V4829" i="6" s="1"/>
  <c r="N4835" i="6"/>
  <c r="P4835" i="6" s="1"/>
  <c r="U4835" i="6" s="1"/>
  <c r="V4835" i="6" s="1"/>
  <c r="N4830" i="6"/>
  <c r="P4830" i="6" s="1"/>
  <c r="U4830" i="6" s="1"/>
  <c r="V4830" i="6" s="1"/>
  <c r="N4836" i="6"/>
  <c r="P4836" i="6" s="1"/>
  <c r="U4836" i="6" s="1"/>
  <c r="V4836" i="6" s="1"/>
  <c r="Q668" i="14"/>
  <c r="U2448" i="6"/>
  <c r="M369" i="14"/>
  <c r="R369" i="14" s="1"/>
  <c r="P3955" i="6"/>
  <c r="U3955" i="6" s="1"/>
  <c r="V3955" i="6" s="1"/>
  <c r="U1805" i="6"/>
  <c r="M244" i="14"/>
  <c r="R244" i="14" s="1"/>
  <c r="U1239" i="6"/>
  <c r="O167" i="14" s="1"/>
  <c r="M167" i="14"/>
  <c r="R167" i="14" s="1"/>
  <c r="U3008" i="6"/>
  <c r="O425" i="14" s="1"/>
  <c r="M425" i="14"/>
  <c r="R425" i="14" s="1"/>
  <c r="N5519" i="6"/>
  <c r="P5519" i="6" s="1"/>
  <c r="U5519" i="6" s="1"/>
  <c r="N5520" i="6"/>
  <c r="P5520" i="6" s="1"/>
  <c r="U5520" i="6" s="1"/>
  <c r="N5521" i="6"/>
  <c r="P5521" i="6" s="1"/>
  <c r="U5521" i="6" s="1"/>
  <c r="N5522" i="6"/>
  <c r="P5522" i="6" s="1"/>
  <c r="U5522" i="6" s="1"/>
  <c r="N5518" i="6"/>
  <c r="P5518" i="6" s="1"/>
  <c r="Q757" i="14"/>
  <c r="O593" i="14"/>
  <c r="P593" i="14" s="1"/>
  <c r="U947" i="6"/>
  <c r="M118" i="14"/>
  <c r="R118" i="14" s="1"/>
  <c r="U3413" i="6"/>
  <c r="M476" i="14"/>
  <c r="R476" i="14" s="1"/>
  <c r="U1216" i="6"/>
  <c r="O160" i="14" s="1"/>
  <c r="M160" i="14"/>
  <c r="R160" i="14" s="1"/>
  <c r="N5523" i="6"/>
  <c r="P5523" i="6" s="1"/>
  <c r="U5523" i="6" s="1"/>
  <c r="U1606" i="6"/>
  <c r="M217" i="14"/>
  <c r="R217" i="14" s="1"/>
  <c r="N4820" i="6"/>
  <c r="P4820" i="6" s="1"/>
  <c r="U4820" i="6" s="1"/>
  <c r="N4821" i="6"/>
  <c r="P4821" i="6" s="1"/>
  <c r="U4821" i="6" s="1"/>
  <c r="N4822" i="6"/>
  <c r="P4822" i="6" s="1"/>
  <c r="U4822" i="6" s="1"/>
  <c r="V4822" i="6" s="1"/>
  <c r="N4819" i="6"/>
  <c r="P4819" i="6" s="1"/>
  <c r="N4823" i="6"/>
  <c r="P4823" i="6" s="1"/>
  <c r="U4823" i="6" s="1"/>
  <c r="N4824" i="6"/>
  <c r="P4824" i="6" s="1"/>
  <c r="U4824" i="6" s="1"/>
  <c r="Q666" i="14"/>
  <c r="P760" i="14"/>
  <c r="U984" i="6"/>
  <c r="M123" i="14"/>
  <c r="R123" i="14" s="1"/>
  <c r="N3343" i="6"/>
  <c r="P3343" i="6" s="1"/>
  <c r="N3346" i="6"/>
  <c r="P3346" i="6" s="1"/>
  <c r="U3346" i="6" s="1"/>
  <c r="N3347" i="6"/>
  <c r="P3347" i="6" s="1"/>
  <c r="U3347" i="6" s="1"/>
  <c r="N3344" i="6"/>
  <c r="P3344" i="6" s="1"/>
  <c r="U3344" i="6" s="1"/>
  <c r="N3348" i="6"/>
  <c r="P3348" i="6" s="1"/>
  <c r="U3348" i="6" s="1"/>
  <c r="V3348" i="6" s="1"/>
  <c r="N3345" i="6"/>
  <c r="P3345" i="6" s="1"/>
  <c r="U3345" i="6" s="1"/>
  <c r="N3349" i="6"/>
  <c r="P3349" i="6" s="1"/>
  <c r="U3349" i="6" s="1"/>
  <c r="K2" i="14"/>
  <c r="Q467" i="14"/>
  <c r="V4826" i="6"/>
  <c r="O667" i="14"/>
  <c r="P667" i="14" s="1"/>
  <c r="O573" i="14"/>
  <c r="P573" i="14" s="1"/>
  <c r="V4091" i="6"/>
  <c r="V3067" i="6"/>
  <c r="O433" i="14"/>
  <c r="P433" i="14" s="1"/>
  <c r="O568" i="14"/>
  <c r="P568" i="14" s="1"/>
  <c r="V4050" i="6"/>
  <c r="V4046" i="6"/>
  <c r="E39" i="48"/>
  <c r="O567" i="14"/>
  <c r="P567" i="14" s="1"/>
  <c r="E44" i="48"/>
  <c r="O628" i="14"/>
  <c r="P628" i="14" s="1"/>
  <c r="V4492" i="6"/>
  <c r="O740" i="14"/>
  <c r="P740" i="14" s="1"/>
  <c r="V5411" i="6"/>
  <c r="V4098" i="6"/>
  <c r="O577" i="14"/>
  <c r="P577" i="14" s="1"/>
  <c r="O636" i="14"/>
  <c r="P636" i="14" s="1"/>
  <c r="V4544" i="6"/>
  <c r="G47" i="48"/>
  <c r="O551" i="14"/>
  <c r="P551" i="14" s="1"/>
  <c r="V3943" i="6"/>
  <c r="V3735" i="6"/>
  <c r="O524" i="14"/>
  <c r="P524" i="14" s="1"/>
  <c r="V4096" i="6"/>
  <c r="O576" i="14"/>
  <c r="P576" i="14" s="1"/>
  <c r="O518" i="14"/>
  <c r="P518" i="14" s="1"/>
  <c r="V3679" i="6"/>
  <c r="U5883" i="6"/>
  <c r="O826" i="14" s="1"/>
  <c r="M826" i="14"/>
  <c r="R826" i="14" s="1"/>
  <c r="P1131" i="6"/>
  <c r="U1131" i="6" s="1"/>
  <c r="V1131" i="6" s="1"/>
  <c r="Q143" i="14"/>
  <c r="U511" i="6"/>
  <c r="M61" i="14"/>
  <c r="R61" i="14" s="1"/>
  <c r="U2081" i="6"/>
  <c r="M296" i="14"/>
  <c r="R296" i="14" s="1"/>
  <c r="U847" i="6"/>
  <c r="M98" i="14"/>
  <c r="R98" i="14" s="1"/>
  <c r="N1802" i="6"/>
  <c r="P1115" i="6"/>
  <c r="Q186" i="14"/>
  <c r="P781" i="14"/>
  <c r="P793" i="14"/>
  <c r="V2675" i="6"/>
  <c r="O390" i="14"/>
  <c r="P390" i="14" s="1"/>
  <c r="P816" i="14"/>
  <c r="O281" i="14"/>
  <c r="P281" i="14" s="1"/>
  <c r="V1983" i="6"/>
  <c r="V3523" i="6"/>
  <c r="O489" i="14"/>
  <c r="P489" i="14" s="1"/>
  <c r="P1752" i="6"/>
  <c r="U1752" i="6" s="1"/>
  <c r="V1752" i="6" s="1"/>
  <c r="U2334" i="6"/>
  <c r="M350" i="14"/>
  <c r="R350" i="14" s="1"/>
  <c r="O35" i="14"/>
  <c r="P35" i="14" s="1"/>
  <c r="V360" i="6"/>
  <c r="U1875" i="6"/>
  <c r="M260" i="14"/>
  <c r="R260" i="14" s="1"/>
  <c r="U2437" i="6"/>
  <c r="M364" i="14"/>
  <c r="R364" i="14" s="1"/>
  <c r="U5358" i="6"/>
  <c r="M733" i="14"/>
  <c r="R733" i="14" s="1"/>
  <c r="U1652" i="6"/>
  <c r="M224" i="14"/>
  <c r="R224" i="14" s="1"/>
  <c r="U2086" i="6"/>
  <c r="M298" i="14"/>
  <c r="R298" i="14" s="1"/>
  <c r="U2330" i="6"/>
  <c r="M348" i="14"/>
  <c r="R348" i="14" s="1"/>
  <c r="V473" i="6"/>
  <c r="O50" i="14"/>
  <c r="P50" i="14" s="1"/>
  <c r="V4613" i="6"/>
  <c r="O641" i="14"/>
  <c r="P641" i="14" s="1"/>
  <c r="O506" i="14"/>
  <c r="P506" i="14" s="1"/>
  <c r="V3608" i="6"/>
  <c r="V146" i="6"/>
  <c r="D14" i="48"/>
  <c r="O17" i="14"/>
  <c r="P17" i="14" s="1"/>
  <c r="U1902" i="6"/>
  <c r="M270" i="14"/>
  <c r="R270" i="14" s="1"/>
  <c r="U464" i="6"/>
  <c r="M46" i="14"/>
  <c r="R46" i="14" s="1"/>
  <c r="V5666" i="6"/>
  <c r="F56" i="48"/>
  <c r="U1896" i="6"/>
  <c r="M268" i="14"/>
  <c r="R268" i="14" s="1"/>
  <c r="U4800" i="6"/>
  <c r="M660" i="14"/>
  <c r="R660" i="14" s="1"/>
  <c r="V5488" i="6"/>
  <c r="O753" i="14"/>
  <c r="P753" i="14" s="1"/>
  <c r="P1619" i="6"/>
  <c r="U1619" i="6" s="1"/>
  <c r="V1619" i="6" s="1"/>
  <c r="U5881" i="6"/>
  <c r="O825" i="14" s="1"/>
  <c r="M825" i="14"/>
  <c r="R825" i="14" s="1"/>
  <c r="U5879" i="6"/>
  <c r="O823" i="14" s="1"/>
  <c r="M823" i="14"/>
  <c r="R823" i="14" s="1"/>
  <c r="U5877" i="6"/>
  <c r="O821" i="14" s="1"/>
  <c r="M821" i="14"/>
  <c r="R821" i="14" s="1"/>
  <c r="U1335" i="6"/>
  <c r="M178" i="14"/>
  <c r="R178" i="14" s="1"/>
  <c r="U2034" i="6"/>
  <c r="M287" i="14"/>
  <c r="R287" i="14" s="1"/>
  <c r="U2243" i="6"/>
  <c r="M334" i="14"/>
  <c r="R334" i="14" s="1"/>
  <c r="U4966" i="6"/>
  <c r="M683" i="14"/>
  <c r="R683" i="14" s="1"/>
  <c r="U5619" i="6"/>
  <c r="M774" i="14"/>
  <c r="R774" i="14" s="1"/>
  <c r="U982" i="6"/>
  <c r="O122" i="14" s="1"/>
  <c r="M122" i="14"/>
  <c r="R122" i="14" s="1"/>
  <c r="U1888" i="6"/>
  <c r="M264" i="14"/>
  <c r="R264" i="14" s="1"/>
  <c r="U2248" i="6"/>
  <c r="M337" i="14"/>
  <c r="R337" i="14" s="1"/>
  <c r="V4833" i="6"/>
  <c r="M812" i="14"/>
  <c r="R812" i="14" s="1"/>
  <c r="U513" i="6"/>
  <c r="M62" i="14"/>
  <c r="R62" i="14" s="1"/>
  <c r="U5252" i="6"/>
  <c r="M718" i="14"/>
  <c r="R718" i="14" s="1"/>
  <c r="O807" i="14"/>
  <c r="P807" i="14" s="1"/>
  <c r="V5792" i="6"/>
  <c r="P797" i="14"/>
  <c r="V1048" i="6"/>
  <c r="F27" i="48"/>
  <c r="U4415" i="6"/>
  <c r="M616" i="14"/>
  <c r="R616" i="14" s="1"/>
  <c r="U3655" i="6"/>
  <c r="M513" i="14"/>
  <c r="R513" i="14" s="1"/>
  <c r="U4323" i="6"/>
  <c r="M603" i="14"/>
  <c r="R603" i="14" s="1"/>
  <c r="V2564" i="6"/>
  <c r="E37" i="48"/>
  <c r="E41" i="48"/>
  <c r="V2061" i="6"/>
  <c r="U3746" i="6"/>
  <c r="M526" i="14"/>
  <c r="R526" i="14" s="1"/>
  <c r="U518" i="6"/>
  <c r="M65" i="14"/>
  <c r="R65" i="14" s="1"/>
  <c r="U1180" i="6"/>
  <c r="M154" i="14"/>
  <c r="R154" i="14" s="1"/>
  <c r="U1226" i="6"/>
  <c r="M163" i="14"/>
  <c r="R163" i="14" s="1"/>
  <c r="U1512" i="6"/>
  <c r="M207" i="14"/>
  <c r="R207" i="14" s="1"/>
  <c r="U1338" i="6"/>
  <c r="O179" i="14" s="1"/>
  <c r="M179" i="14"/>
  <c r="R179" i="14" s="1"/>
  <c r="U1842" i="6"/>
  <c r="M254" i="14"/>
  <c r="U3206" i="6"/>
  <c r="O454" i="14" s="1"/>
  <c r="M454" i="14"/>
  <c r="R454" i="14" s="1"/>
  <c r="U2572" i="6"/>
  <c r="M380" i="14"/>
  <c r="R380" i="14" s="1"/>
  <c r="U2802" i="6"/>
  <c r="M403" i="14"/>
  <c r="R403" i="14" s="1"/>
  <c r="U3017" i="6"/>
  <c r="M427" i="14"/>
  <c r="R427" i="14" s="1"/>
  <c r="V2805" i="6"/>
  <c r="U3265" i="6"/>
  <c r="M460" i="14"/>
  <c r="R460" i="14" s="1"/>
  <c r="V3947" i="6"/>
  <c r="G43" i="48"/>
  <c r="U5212" i="6"/>
  <c r="M711" i="14"/>
  <c r="R711" i="14" s="1"/>
  <c r="U4926" i="6"/>
  <c r="M678" i="14"/>
  <c r="R678" i="14" s="1"/>
  <c r="U5109" i="6"/>
  <c r="M700" i="14"/>
  <c r="R700" i="14" s="1"/>
  <c r="U5117" i="6"/>
  <c r="M701" i="14"/>
  <c r="R701" i="14" s="1"/>
  <c r="U4818" i="6"/>
  <c r="O665" i="14" s="1"/>
  <c r="M665" i="14"/>
  <c r="R665" i="14" s="1"/>
  <c r="U4686" i="6"/>
  <c r="M649" i="14"/>
  <c r="R649" i="14" s="1"/>
  <c r="U331" i="6"/>
  <c r="M31" i="14"/>
  <c r="R31" i="14" s="1"/>
  <c r="U375" i="6"/>
  <c r="M38" i="14"/>
  <c r="R38" i="14" s="1"/>
  <c r="U312" i="6"/>
  <c r="M28" i="14"/>
  <c r="R28" i="14" s="1"/>
  <c r="U905" i="6"/>
  <c r="M104" i="14"/>
  <c r="R104" i="14" s="1"/>
  <c r="U1416" i="6"/>
  <c r="O192" i="14" s="1"/>
  <c r="M192" i="14"/>
  <c r="R192" i="14" s="1"/>
  <c r="U1932" i="6"/>
  <c r="M277" i="14"/>
  <c r="R277" i="14" s="1"/>
  <c r="U352" i="6"/>
  <c r="M34" i="14"/>
  <c r="R34" i="14" s="1"/>
  <c r="U906" i="6"/>
  <c r="M105" i="14"/>
  <c r="R105" i="14" s="1"/>
  <c r="U1091" i="6"/>
  <c r="M136" i="14"/>
  <c r="R136" i="14" s="1"/>
  <c r="U1425" i="6"/>
  <c r="M196" i="14"/>
  <c r="R196" i="14" s="1"/>
  <c r="U1785" i="6"/>
  <c r="M240" i="14"/>
  <c r="R240" i="14" s="1"/>
  <c r="U2291" i="6"/>
  <c r="M346" i="14"/>
  <c r="R346" i="14" s="1"/>
  <c r="U2818" i="6"/>
  <c r="M407" i="14"/>
  <c r="R407" i="14" s="1"/>
  <c r="U421" i="6"/>
  <c r="M41" i="14"/>
  <c r="R41" i="14" s="1"/>
  <c r="U2133" i="6"/>
  <c r="O305" i="14" s="1"/>
  <c r="M305" i="14"/>
  <c r="R305" i="14" s="1"/>
  <c r="U2336" i="6"/>
  <c r="M351" i="14"/>
  <c r="R351" i="14" s="1"/>
  <c r="F29" i="48"/>
  <c r="V2793" i="6"/>
  <c r="U3737" i="6"/>
  <c r="M525" i="14"/>
  <c r="R525" i="14" s="1"/>
  <c r="U4554" i="6"/>
  <c r="M635" i="14"/>
  <c r="R635" i="14" s="1"/>
  <c r="U3048" i="6"/>
  <c r="M430" i="14"/>
  <c r="R430" i="14" s="1"/>
  <c r="U3133" i="6"/>
  <c r="M441" i="14"/>
  <c r="R441" i="14" s="1"/>
  <c r="U5272" i="6"/>
  <c r="M721" i="14"/>
  <c r="R721" i="14" s="1"/>
  <c r="U5379" i="6"/>
  <c r="O736" i="14" s="1"/>
  <c r="M736" i="14"/>
  <c r="R736" i="14" s="1"/>
  <c r="U5518" i="6"/>
  <c r="O757" i="14" s="1"/>
  <c r="M757" i="14"/>
  <c r="R757" i="14" s="1"/>
  <c r="U5762" i="6"/>
  <c r="M801" i="14"/>
  <c r="R801" i="14" s="1"/>
  <c r="U4840" i="6"/>
  <c r="M669" i="14"/>
  <c r="R669" i="14" s="1"/>
  <c r="U5038" i="6"/>
  <c r="M690" i="14"/>
  <c r="R690" i="14" s="1"/>
  <c r="U5510" i="6"/>
  <c r="M756" i="14"/>
  <c r="R756" i="14" s="1"/>
  <c r="U5597" i="6"/>
  <c r="M771" i="14"/>
  <c r="R771" i="14" s="1"/>
  <c r="U5777" i="6"/>
  <c r="M803" i="14"/>
  <c r="R803" i="14" s="1"/>
  <c r="U1151" i="6"/>
  <c r="O147" i="14" s="1"/>
  <c r="M147" i="14"/>
  <c r="R147" i="14" s="1"/>
  <c r="U1156" i="6"/>
  <c r="M150" i="14"/>
  <c r="R150" i="14" s="1"/>
  <c r="U1587" i="6"/>
  <c r="M209" i="14"/>
  <c r="R209" i="14" s="1"/>
  <c r="U1780" i="6"/>
  <c r="M239" i="14"/>
  <c r="R239" i="14" s="1"/>
  <c r="O1775" i="6"/>
  <c r="P1775" i="6" s="1"/>
  <c r="O1774" i="6"/>
  <c r="P1774" i="6" s="1"/>
  <c r="U1774" i="6" s="1"/>
  <c r="V1774" i="6" s="1"/>
  <c r="U1715" i="6"/>
  <c r="M229" i="14"/>
  <c r="R229" i="14" s="1"/>
  <c r="V1946" i="6"/>
  <c r="E31" i="48"/>
  <c r="U2106" i="6"/>
  <c r="M302" i="14"/>
  <c r="R302" i="14" s="1"/>
  <c r="U4025" i="6"/>
  <c r="M564" i="14"/>
  <c r="R564" i="14" s="1"/>
  <c r="U2172" i="6"/>
  <c r="M316" i="14"/>
  <c r="R316" i="14" s="1"/>
  <c r="U3077" i="6"/>
  <c r="O437" i="14" s="1"/>
  <c r="M437" i="14"/>
  <c r="R437" i="14" s="1"/>
  <c r="U3235" i="6"/>
  <c r="M457" i="14"/>
  <c r="R457" i="14" s="1"/>
  <c r="U2347" i="6"/>
  <c r="M353" i="14"/>
  <c r="R353" i="14" s="1"/>
  <c r="U3222" i="6"/>
  <c r="M456" i="14"/>
  <c r="R456" i="14" s="1"/>
  <c r="U5176" i="6"/>
  <c r="M708" i="14"/>
  <c r="R708" i="14" s="1"/>
  <c r="U5471" i="6"/>
  <c r="M751" i="14"/>
  <c r="R751" i="14" s="1"/>
  <c r="U4869" i="6"/>
  <c r="M672" i="14"/>
  <c r="R672" i="14" s="1"/>
  <c r="U5331" i="6"/>
  <c r="M728" i="14"/>
  <c r="R728" i="14" s="1"/>
  <c r="U5307" i="6"/>
  <c r="M725" i="14"/>
  <c r="R725" i="14" s="1"/>
  <c r="P1123" i="6"/>
  <c r="U1123" i="6" s="1"/>
  <c r="V1123" i="6" s="1"/>
  <c r="P1126" i="6"/>
  <c r="U1126" i="6" s="1"/>
  <c r="U843" i="6"/>
  <c r="M97" i="14"/>
  <c r="R97" i="14" s="1"/>
  <c r="U965" i="6"/>
  <c r="M120" i="14"/>
  <c r="R120" i="14" s="1"/>
  <c r="U1087" i="6"/>
  <c r="M135" i="14"/>
  <c r="R135" i="14" s="1"/>
  <c r="U1191" i="6"/>
  <c r="M156" i="14"/>
  <c r="R156" i="14" s="1"/>
  <c r="U1418" i="6"/>
  <c r="M193" i="14"/>
  <c r="R193" i="14" s="1"/>
  <c r="P1747" i="6"/>
  <c r="U1747" i="6" s="1"/>
  <c r="V1747" i="6" s="1"/>
  <c r="P1612" i="6"/>
  <c r="U1612" i="6" s="1"/>
  <c r="V1612" i="6" s="1"/>
  <c r="U2436" i="6"/>
  <c r="M363" i="14"/>
  <c r="R363" i="14" s="1"/>
  <c r="U3183" i="6"/>
  <c r="O452" i="14" s="1"/>
  <c r="M452" i="14"/>
  <c r="R452" i="14" s="1"/>
  <c r="U3241" i="6"/>
  <c r="M458" i="14"/>
  <c r="R458" i="14" s="1"/>
  <c r="U2340" i="6"/>
  <c r="M352" i="14"/>
  <c r="R352" i="14" s="1"/>
  <c r="U2822" i="6"/>
  <c r="M409" i="14"/>
  <c r="R409" i="14" s="1"/>
  <c r="U2831" i="6"/>
  <c r="O410" i="14" s="1"/>
  <c r="M410" i="14"/>
  <c r="R410" i="14" s="1"/>
  <c r="U3533" i="6"/>
  <c r="M495" i="14"/>
  <c r="R495" i="14" s="1"/>
  <c r="U3868" i="6"/>
  <c r="M545" i="14"/>
  <c r="R545" i="14" s="1"/>
  <c r="U3503" i="6"/>
  <c r="M483" i="14"/>
  <c r="R483" i="14" s="1"/>
  <c r="U3957" i="6"/>
  <c r="O554" i="14" s="1"/>
  <c r="M554" i="14"/>
  <c r="R554" i="14" s="1"/>
  <c r="U4606" i="6"/>
  <c r="M640" i="14"/>
  <c r="R640" i="14" s="1"/>
  <c r="U4712" i="6"/>
  <c r="O653" i="14" s="1"/>
  <c r="M653" i="14"/>
  <c r="R653" i="14" s="1"/>
  <c r="U5122" i="6"/>
  <c r="M702" i="14"/>
  <c r="R702" i="14" s="1"/>
  <c r="U5315" i="6"/>
  <c r="M726" i="14"/>
  <c r="R726" i="14" s="1"/>
  <c r="U4758" i="6"/>
  <c r="M664" i="14"/>
  <c r="R664" i="14" s="1"/>
  <c r="U4862" i="6"/>
  <c r="M671" i="14"/>
  <c r="R671" i="14" s="1"/>
  <c r="U4917" i="6"/>
  <c r="M677" i="14"/>
  <c r="R677" i="14" s="1"/>
  <c r="U5675" i="6"/>
  <c r="M788" i="14"/>
  <c r="R788" i="14" s="1"/>
  <c r="U472" i="6"/>
  <c r="M49" i="14"/>
  <c r="R49" i="14" s="1"/>
  <c r="U1420" i="6"/>
  <c r="M195" i="14"/>
  <c r="R195" i="14" s="1"/>
  <c r="U2367" i="6"/>
  <c r="M357" i="14"/>
  <c r="R357" i="14" s="1"/>
  <c r="U467" i="6"/>
  <c r="M48" i="14"/>
  <c r="R48" i="14" s="1"/>
  <c r="U937" i="6"/>
  <c r="M114" i="14"/>
  <c r="R114" i="14" s="1"/>
  <c r="U1511" i="6"/>
  <c r="M203" i="14"/>
  <c r="R203" i="14" s="1"/>
  <c r="U2307" i="6"/>
  <c r="M347" i="14"/>
  <c r="R347" i="14" s="1"/>
  <c r="U2452" i="6"/>
  <c r="M370" i="14"/>
  <c r="R370" i="14" s="1"/>
  <c r="U2913" i="6"/>
  <c r="M416" i="14"/>
  <c r="R416" i="14" s="1"/>
  <c r="U459" i="6"/>
  <c r="M44" i="14"/>
  <c r="R44" i="14" s="1"/>
  <c r="U1905" i="6"/>
  <c r="M272" i="14"/>
  <c r="R272" i="14" s="1"/>
  <c r="U2280" i="6"/>
  <c r="M343" i="14"/>
  <c r="R343" i="14" s="1"/>
  <c r="U1095" i="6"/>
  <c r="O137" i="14" s="1"/>
  <c r="M137" i="14"/>
  <c r="R137" i="14" s="1"/>
  <c r="U1600" i="6"/>
  <c r="M215" i="14"/>
  <c r="R215" i="14" s="1"/>
  <c r="U1869" i="6"/>
  <c r="M258" i="14"/>
  <c r="R258" i="14" s="1"/>
  <c r="U2052" i="6"/>
  <c r="M292" i="14"/>
  <c r="R292" i="14" s="1"/>
  <c r="U2800" i="6"/>
  <c r="M402" i="14"/>
  <c r="R402" i="14" s="1"/>
  <c r="U2999" i="6"/>
  <c r="O426" i="14" s="1"/>
  <c r="M426" i="14"/>
  <c r="R426" i="14" s="1"/>
  <c r="U4001" i="6"/>
  <c r="M562" i="14"/>
  <c r="R562" i="14" s="1"/>
  <c r="F32" i="48"/>
  <c r="V3082" i="6"/>
  <c r="U3303" i="6"/>
  <c r="M464" i="14"/>
  <c r="R464" i="14" s="1"/>
  <c r="U3939" i="6"/>
  <c r="M550" i="14"/>
  <c r="R550" i="14" s="1"/>
  <c r="U4652" i="6"/>
  <c r="M645" i="14"/>
  <c r="R645" i="14" s="1"/>
  <c r="U5233" i="6"/>
  <c r="M716" i="14"/>
  <c r="R716" i="14" s="1"/>
  <c r="U5650" i="6"/>
  <c r="M778" i="14"/>
  <c r="R778" i="14" s="1"/>
  <c r="U290" i="6"/>
  <c r="M26" i="14"/>
  <c r="R26" i="14" s="1"/>
  <c r="F24" i="48"/>
  <c r="V1661" i="6"/>
  <c r="U1592" i="6"/>
  <c r="O211" i="14" s="1"/>
  <c r="M211" i="14"/>
  <c r="R211" i="14" s="1"/>
  <c r="U673" i="6"/>
  <c r="M78" i="14"/>
  <c r="R78" i="14" s="1"/>
  <c r="U1873" i="6"/>
  <c r="M259" i="14"/>
  <c r="R259" i="14" s="1"/>
  <c r="V2127" i="6"/>
  <c r="U1957" i="6"/>
  <c r="M279" i="14"/>
  <c r="R279" i="14" s="1"/>
  <c r="U2558" i="6"/>
  <c r="M379" i="14"/>
  <c r="R379" i="14" s="1"/>
  <c r="U3560" i="6"/>
  <c r="M497" i="14"/>
  <c r="R497" i="14" s="1"/>
  <c r="U2076" i="6"/>
  <c r="M294" i="14"/>
  <c r="R294" i="14" s="1"/>
  <c r="F48" i="48"/>
  <c r="V3225" i="6"/>
  <c r="V4000" i="6"/>
  <c r="F42" i="48"/>
  <c r="U5415" i="6"/>
  <c r="M743" i="14"/>
  <c r="R743" i="14" s="1"/>
  <c r="U5424" i="6"/>
  <c r="O744" i="14" s="1"/>
  <c r="M744" i="14"/>
  <c r="R744" i="14" s="1"/>
  <c r="U5570" i="6"/>
  <c r="M767" i="14"/>
  <c r="R767" i="14" s="1"/>
  <c r="O812" i="14"/>
  <c r="P812" i="14" s="1"/>
  <c r="U475" i="6"/>
  <c r="M51" i="14"/>
  <c r="R51" i="14" s="1"/>
  <c r="U1506" i="6"/>
  <c r="M202" i="14"/>
  <c r="R202" i="14" s="1"/>
  <c r="U1590" i="6"/>
  <c r="M210" i="14"/>
  <c r="R210" i="14" s="1"/>
  <c r="V1054" i="6"/>
  <c r="U1197" i="6"/>
  <c r="M158" i="14"/>
  <c r="R158" i="14" s="1"/>
  <c r="U909" i="6"/>
  <c r="M106" i="14"/>
  <c r="R106" i="14" s="1"/>
  <c r="U2843" i="6"/>
  <c r="M412" i="14"/>
  <c r="R412" i="14" s="1"/>
  <c r="U3025" i="6"/>
  <c r="O428" i="14" s="1"/>
  <c r="M428" i="14"/>
  <c r="R428" i="14" s="1"/>
  <c r="U3946" i="6"/>
  <c r="M553" i="14"/>
  <c r="R553" i="14" s="1"/>
  <c r="U4011" i="6"/>
  <c r="M563" i="14"/>
  <c r="R563" i="14" s="1"/>
  <c r="U4740" i="6"/>
  <c r="M655" i="14"/>
  <c r="R655" i="14" s="1"/>
  <c r="U4929" i="6"/>
  <c r="M679" i="14"/>
  <c r="R679" i="14" s="1"/>
  <c r="U4901" i="6"/>
  <c r="M675" i="14"/>
  <c r="R675" i="14" s="1"/>
  <c r="U5132" i="6"/>
  <c r="M703" i="14"/>
  <c r="R703" i="14" s="1"/>
  <c r="U5686" i="6"/>
  <c r="M789" i="14"/>
  <c r="R789" i="14" s="1"/>
  <c r="U557" i="6"/>
  <c r="M69" i="14"/>
  <c r="R69" i="14" s="1"/>
  <c r="U2391" i="6"/>
  <c r="M358" i="14"/>
  <c r="R358" i="14" s="1"/>
  <c r="U1153" i="6"/>
  <c r="M148" i="14"/>
  <c r="R148" i="14" s="1"/>
  <c r="U1855" i="6"/>
  <c r="M255" i="14"/>
  <c r="R255" i="14" s="1"/>
  <c r="U1993" i="6"/>
  <c r="M283" i="14"/>
  <c r="R283" i="14" s="1"/>
  <c r="V2217" i="6"/>
  <c r="U2715" i="6"/>
  <c r="M394" i="14"/>
  <c r="R394" i="14" s="1"/>
  <c r="U482" i="6"/>
  <c r="M52" i="14"/>
  <c r="R52" i="14" s="1"/>
  <c r="U771" i="6"/>
  <c r="O85" i="14" s="1"/>
  <c r="M85" i="14"/>
  <c r="R85" i="14" s="1"/>
  <c r="U1084" i="6"/>
  <c r="M134" i="14"/>
  <c r="R134" i="14" s="1"/>
  <c r="U2426" i="6"/>
  <c r="M360" i="14"/>
  <c r="R360" i="14" s="1"/>
  <c r="G39" i="48"/>
  <c r="V4043" i="6"/>
  <c r="V3099" i="6"/>
  <c r="F33" i="48"/>
  <c r="U4289" i="6"/>
  <c r="M600" i="14"/>
  <c r="R600" i="14" s="1"/>
  <c r="U4376" i="6"/>
  <c r="M612" i="14"/>
  <c r="R612" i="14" s="1"/>
  <c r="U5182" i="6"/>
  <c r="M709" i="14"/>
  <c r="R709" i="14" s="1"/>
  <c r="U4639" i="6"/>
  <c r="M644" i="14"/>
  <c r="R644" i="14" s="1"/>
  <c r="U5432" i="6"/>
  <c r="M745" i="14"/>
  <c r="R745" i="14" s="1"/>
  <c r="U5524" i="6"/>
  <c r="M758" i="14"/>
  <c r="R758" i="14" s="1"/>
  <c r="U1229" i="6"/>
  <c r="M164" i="14"/>
  <c r="R164" i="14" s="1"/>
  <c r="V801" i="6"/>
  <c r="U2122" i="6"/>
  <c r="M304" i="14"/>
  <c r="R304" i="14" s="1"/>
  <c r="U2190" i="6"/>
  <c r="M318" i="14"/>
  <c r="R318" i="14" s="1"/>
  <c r="U2496" i="6"/>
  <c r="M373" i="14"/>
  <c r="R373" i="14" s="1"/>
  <c r="U3400" i="6"/>
  <c r="M475" i="14"/>
  <c r="R475" i="14" s="1"/>
  <c r="U5020" i="6"/>
  <c r="M689" i="14"/>
  <c r="R689" i="14" s="1"/>
  <c r="U5669" i="6"/>
  <c r="M787" i="14"/>
  <c r="R787" i="14" s="1"/>
  <c r="U4776" i="6"/>
  <c r="M662" i="14"/>
  <c r="R662" i="14" s="1"/>
  <c r="U5087" i="6"/>
  <c r="M699" i="14"/>
  <c r="R699" i="14" s="1"/>
  <c r="U5367" i="6"/>
  <c r="M734" i="14"/>
  <c r="R734" i="14" s="1"/>
  <c r="P815" i="14"/>
  <c r="U3" i="6"/>
  <c r="M3" i="14"/>
  <c r="R3" i="14" s="1"/>
  <c r="U501" i="6"/>
  <c r="O55" i="14" s="1"/>
  <c r="M55" i="14"/>
  <c r="R55" i="14" s="1"/>
  <c r="U841" i="6"/>
  <c r="M96" i="14"/>
  <c r="R96" i="14" s="1"/>
  <c r="U234" i="6"/>
  <c r="M23" i="14"/>
  <c r="R23" i="14" s="1"/>
  <c r="U1404" i="6"/>
  <c r="M187" i="14"/>
  <c r="R187" i="14" s="1"/>
  <c r="V1092" i="6"/>
  <c r="U3092" i="6"/>
  <c r="M438" i="14"/>
  <c r="R438" i="14" s="1"/>
  <c r="U2059" i="6"/>
  <c r="M293" i="14"/>
  <c r="R293" i="14" s="1"/>
  <c r="U2773" i="6"/>
  <c r="M397" i="14"/>
  <c r="R397" i="14" s="1"/>
  <c r="U2784" i="6"/>
  <c r="M400" i="14"/>
  <c r="R400" i="14" s="1"/>
  <c r="U2857" i="6"/>
  <c r="M413" i="14"/>
  <c r="R413" i="14" s="1"/>
  <c r="U3969" i="6"/>
  <c r="M559" i="14"/>
  <c r="R559" i="14" s="1"/>
  <c r="U4035" i="6"/>
  <c r="M565" i="14"/>
  <c r="R565" i="14" s="1"/>
  <c r="U3646" i="6"/>
  <c r="M512" i="14"/>
  <c r="R512" i="14" s="1"/>
  <c r="U4619" i="6"/>
  <c r="M642" i="14"/>
  <c r="R642" i="14" s="1"/>
  <c r="U4942" i="6"/>
  <c r="M680" i="14"/>
  <c r="R680" i="14" s="1"/>
  <c r="U5040" i="6"/>
  <c r="M691" i="14"/>
  <c r="R691" i="14" s="1"/>
  <c r="U5194" i="6"/>
  <c r="O710" i="14" s="1"/>
  <c r="P710" i="14" s="1"/>
  <c r="M710" i="14"/>
  <c r="R710" i="14" s="1"/>
  <c r="U4297" i="6"/>
  <c r="M601" i="14"/>
  <c r="R601" i="14" s="1"/>
  <c r="U4982" i="6"/>
  <c r="M685" i="14"/>
  <c r="R685" i="14" s="1"/>
  <c r="U5050" i="6"/>
  <c r="M692" i="14"/>
  <c r="R692" i="14" s="1"/>
  <c r="F51" i="48"/>
  <c r="V5138" i="6"/>
  <c r="U5229" i="6"/>
  <c r="M715" i="14"/>
  <c r="R715" i="14" s="1"/>
  <c r="U4170" i="6"/>
  <c r="O588" i="14" s="1"/>
  <c r="P588" i="14" s="1"/>
  <c r="M588" i="14"/>
  <c r="R588" i="14" s="1"/>
  <c r="U4909" i="6"/>
  <c r="M676" i="14"/>
  <c r="R676" i="14" s="1"/>
  <c r="U5153" i="6"/>
  <c r="M705" i="14"/>
  <c r="R705" i="14" s="1"/>
  <c r="F28" i="48"/>
  <c r="V495" i="6"/>
  <c r="U661" i="6"/>
  <c r="M76" i="14"/>
  <c r="R76" i="14" s="1"/>
  <c r="U797" i="6"/>
  <c r="M92" i="14"/>
  <c r="R92" i="14" s="1"/>
  <c r="U1649" i="6"/>
  <c r="M222" i="14"/>
  <c r="R222" i="14" s="1"/>
  <c r="U1948" i="6"/>
  <c r="M278" i="14"/>
  <c r="R278" i="14" s="1"/>
  <c r="U789" i="6"/>
  <c r="O88" i="14" s="1"/>
  <c r="P88" i="14" s="1"/>
  <c r="M88" i="14"/>
  <c r="R88" i="14" s="1"/>
  <c r="U1811" i="6"/>
  <c r="M246" i="14"/>
  <c r="R246" i="14" s="1"/>
  <c r="U493" i="6"/>
  <c r="M54" i="14"/>
  <c r="R54" i="14" s="1"/>
  <c r="U2879" i="6"/>
  <c r="M414" i="14"/>
  <c r="R414" i="14" s="1"/>
  <c r="U3125" i="6"/>
  <c r="M440" i="14"/>
  <c r="R440" i="14" s="1"/>
  <c r="U2681" i="6"/>
  <c r="M391" i="14"/>
  <c r="R391" i="14" s="1"/>
  <c r="U4819" i="6"/>
  <c r="O666" i="14" s="1"/>
  <c r="P666" i="14" s="1"/>
  <c r="M666" i="14"/>
  <c r="R666" i="14" s="1"/>
  <c r="U5391" i="6"/>
  <c r="M738" i="14"/>
  <c r="R738" i="14" s="1"/>
  <c r="U5566" i="6"/>
  <c r="O766" i="14" s="1"/>
  <c r="M766" i="14"/>
  <c r="R766" i="14" s="1"/>
  <c r="U5715" i="6"/>
  <c r="M792" i="14"/>
  <c r="R792" i="14" s="1"/>
  <c r="U5289" i="6"/>
  <c r="O723" i="14" s="1"/>
  <c r="M723" i="14"/>
  <c r="R723" i="14" s="1"/>
  <c r="U5724" i="6"/>
  <c r="M794" i="14"/>
  <c r="R794" i="14" s="1"/>
  <c r="U1158" i="6"/>
  <c r="M151" i="14"/>
  <c r="R151" i="14" s="1"/>
  <c r="U644" i="6"/>
  <c r="M75" i="14"/>
  <c r="R75" i="14" s="1"/>
  <c r="U991" i="6"/>
  <c r="M126" i="14"/>
  <c r="R126" i="14" s="1"/>
  <c r="U1321" i="6"/>
  <c r="M176" i="14"/>
  <c r="R176" i="14" s="1"/>
  <c r="U1658" i="6"/>
  <c r="M225" i="14"/>
  <c r="R225" i="14" s="1"/>
  <c r="U994" i="6"/>
  <c r="M127" i="14"/>
  <c r="R127" i="14" s="1"/>
  <c r="U1341" i="6"/>
  <c r="M181" i="14"/>
  <c r="R181" i="14" s="1"/>
  <c r="V2803" i="6"/>
  <c r="G32" i="48"/>
  <c r="U2208" i="6"/>
  <c r="M320" i="14"/>
  <c r="R320" i="14" s="1"/>
  <c r="U2432" i="6"/>
  <c r="M362" i="14"/>
  <c r="R362" i="14" s="1"/>
  <c r="V3022" i="6"/>
  <c r="G31" i="48"/>
  <c r="U2158" i="6"/>
  <c r="M312" i="14"/>
  <c r="R312" i="14" s="1"/>
  <c r="U2366" i="6"/>
  <c r="M356" i="14"/>
  <c r="R356" i="14" s="1"/>
  <c r="U3619" i="6"/>
  <c r="M502" i="14"/>
  <c r="R502" i="14" s="1"/>
  <c r="U2467" i="6"/>
  <c r="M371" i="14"/>
  <c r="R371" i="14" s="1"/>
  <c r="U5323" i="6"/>
  <c r="M727" i="14"/>
  <c r="R727" i="14" s="1"/>
  <c r="U5277" i="6"/>
  <c r="M722" i="14"/>
  <c r="R722" i="14" s="1"/>
  <c r="F45" i="48"/>
  <c r="V4496" i="6"/>
  <c r="U5547" i="6"/>
  <c r="M765" i="14"/>
  <c r="R765" i="14" s="1"/>
  <c r="U4700" i="6"/>
  <c r="M650" i="14"/>
  <c r="R650" i="14" s="1"/>
  <c r="U5381" i="6"/>
  <c r="M737" i="14"/>
  <c r="R737" i="14" s="1"/>
  <c r="U5640" i="6"/>
  <c r="O777" i="14" s="1"/>
  <c r="M777" i="14"/>
  <c r="R777" i="14" s="1"/>
  <c r="D15" i="48"/>
  <c r="V27" i="6"/>
  <c r="V350" i="6"/>
  <c r="U685" i="6"/>
  <c r="M83" i="14"/>
  <c r="R83" i="14" s="1"/>
  <c r="U484" i="6"/>
  <c r="M53" i="14"/>
  <c r="R53" i="14" s="1"/>
  <c r="U834" i="6"/>
  <c r="M95" i="14"/>
  <c r="R95" i="14" s="1"/>
  <c r="U1700" i="6"/>
  <c r="M228" i="14"/>
  <c r="R228" i="14" s="1"/>
  <c r="U1443" i="6"/>
  <c r="M198" i="14"/>
  <c r="R198" i="14" s="1"/>
  <c r="U1183" i="6"/>
  <c r="M155" i="14"/>
  <c r="R155" i="14" s="1"/>
  <c r="U2599" i="6"/>
  <c r="M386" i="14"/>
  <c r="R386" i="14" s="1"/>
  <c r="U2518" i="6"/>
  <c r="M375" i="14"/>
  <c r="R375" i="14" s="1"/>
  <c r="U2976" i="6"/>
  <c r="M420" i="14"/>
  <c r="R420" i="14" s="1"/>
  <c r="V2576" i="6"/>
  <c r="E42" i="48"/>
  <c r="U3580" i="6"/>
  <c r="M501" i="14"/>
  <c r="R501" i="14" s="1"/>
  <c r="F34" i="48"/>
  <c r="V3317" i="6"/>
  <c r="V3849" i="6"/>
  <c r="U4082" i="6"/>
  <c r="M572" i="14"/>
  <c r="R572" i="14" s="1"/>
  <c r="U5056" i="6"/>
  <c r="M693" i="14"/>
  <c r="R693" i="14" s="1"/>
  <c r="U4385" i="6"/>
  <c r="M613" i="14"/>
  <c r="R613" i="14" s="1"/>
  <c r="U4992" i="6"/>
  <c r="M686" i="14"/>
  <c r="R686" i="14" s="1"/>
  <c r="U4662" i="6"/>
  <c r="M646" i="14"/>
  <c r="R646" i="14" s="1"/>
  <c r="U5257" i="6"/>
  <c r="O720" i="14" s="1"/>
  <c r="M720" i="14"/>
  <c r="R720" i="14" s="1"/>
  <c r="U21" i="6"/>
  <c r="M5" i="14"/>
  <c r="R5" i="14" s="1"/>
  <c r="U369" i="6"/>
  <c r="M36" i="14"/>
  <c r="R36" i="14" s="1"/>
  <c r="V784" i="6"/>
  <c r="U2271" i="6"/>
  <c r="M342" i="14"/>
  <c r="R342" i="14" s="1"/>
  <c r="U2614" i="6"/>
  <c r="M387" i="14"/>
  <c r="R387" i="14" s="1"/>
  <c r="U1145" i="6"/>
  <c r="M144" i="14"/>
  <c r="R144" i="14" s="1"/>
  <c r="V498" i="6"/>
  <c r="F19" i="48"/>
  <c r="U1223" i="6"/>
  <c r="M162" i="14"/>
  <c r="R162" i="14" s="1"/>
  <c r="U1813" i="6"/>
  <c r="M247" i="14"/>
  <c r="R247" i="14" s="1"/>
  <c r="U2254" i="6"/>
  <c r="O341" i="14" s="1"/>
  <c r="M341" i="14"/>
  <c r="R341" i="14" s="1"/>
  <c r="V2505" i="6"/>
  <c r="U1585" i="6"/>
  <c r="M208" i="14"/>
  <c r="R208" i="14" s="1"/>
  <c r="U2119" i="6"/>
  <c r="E26" i="48" s="1"/>
  <c r="M303" i="14"/>
  <c r="R303" i="14" s="1"/>
  <c r="U2180" i="6"/>
  <c r="F26" i="48" s="1"/>
  <c r="M317" i="14"/>
  <c r="R317" i="14" s="1"/>
  <c r="U543" i="6"/>
  <c r="M68" i="14"/>
  <c r="R68" i="14" s="1"/>
  <c r="U987" i="6"/>
  <c r="M124" i="14"/>
  <c r="R124" i="14" s="1"/>
  <c r="U1970" i="6"/>
  <c r="M280" i="14"/>
  <c r="R280" i="14" s="1"/>
  <c r="G40" i="48"/>
  <c r="V2807" i="6"/>
  <c r="U3260" i="6"/>
  <c r="M459" i="14"/>
  <c r="R459" i="14" s="1"/>
  <c r="U4221" i="6"/>
  <c r="M595" i="14"/>
  <c r="R595" i="14" s="1"/>
  <c r="U4516" i="6"/>
  <c r="M632" i="14"/>
  <c r="R632" i="14" s="1"/>
  <c r="U3106" i="6"/>
  <c r="M439" i="14"/>
  <c r="R439" i="14" s="1"/>
  <c r="U4510" i="6"/>
  <c r="M631" i="14"/>
  <c r="R631" i="14" s="1"/>
  <c r="U2736" i="6"/>
  <c r="M395" i="14"/>
  <c r="R395" i="14" s="1"/>
  <c r="U4363" i="6"/>
  <c r="M606" i="14"/>
  <c r="R606" i="14" s="1"/>
  <c r="U4039" i="6"/>
  <c r="O566" i="14" s="1"/>
  <c r="M566" i="14"/>
  <c r="R566" i="14" s="1"/>
  <c r="U5079" i="6"/>
  <c r="M698" i="14"/>
  <c r="R698" i="14" s="1"/>
  <c r="U5243" i="6"/>
  <c r="M717" i="14"/>
  <c r="R717" i="14" s="1"/>
  <c r="U5399" i="6"/>
  <c r="M739" i="14"/>
  <c r="R739" i="14" s="1"/>
  <c r="U5453" i="6"/>
  <c r="M747" i="14"/>
  <c r="R747" i="14" s="1"/>
  <c r="U5495" i="6"/>
  <c r="M754" i="14"/>
  <c r="R754" i="14" s="1"/>
  <c r="U4533" i="6"/>
  <c r="M637" i="14"/>
  <c r="R637" i="14" s="1"/>
  <c r="U5342" i="6"/>
  <c r="O731" i="14" s="1"/>
  <c r="M731" i="14"/>
  <c r="R731" i="14" s="1"/>
  <c r="U5732" i="6"/>
  <c r="O795" i="14" s="1"/>
  <c r="M795" i="14"/>
  <c r="R795" i="14" s="1"/>
  <c r="V4851" i="6"/>
  <c r="O670" i="14"/>
  <c r="P670" i="14" s="1"/>
  <c r="U1071" i="6"/>
  <c r="M132" i="14"/>
  <c r="R132" i="14" s="1"/>
  <c r="U462" i="6"/>
  <c r="M45" i="14"/>
  <c r="R45" i="14" s="1"/>
  <c r="F15" i="48"/>
  <c r="V18" i="6"/>
  <c r="U1149" i="6"/>
  <c r="M146" i="14"/>
  <c r="R146" i="14" s="1"/>
  <c r="U1722" i="6"/>
  <c r="M233" i="14"/>
  <c r="R233" i="14" s="1"/>
  <c r="U1917" i="6"/>
  <c r="M274" i="14"/>
  <c r="R274" i="14" s="1"/>
  <c r="U1921" i="6"/>
  <c r="M276" i="14"/>
  <c r="R276" i="14" s="1"/>
  <c r="U1826" i="6"/>
  <c r="M253" i="14"/>
  <c r="R253" i="14" s="1"/>
  <c r="U2480" i="6"/>
  <c r="M372" i="14"/>
  <c r="R372" i="14" s="1"/>
  <c r="U1984" i="6"/>
  <c r="M282" i="14"/>
  <c r="R282" i="14" s="1"/>
  <c r="U2090" i="6"/>
  <c r="M301" i="14"/>
  <c r="R301" i="14" s="1"/>
  <c r="U2162" i="6"/>
  <c r="M314" i="14"/>
  <c r="R314" i="14" s="1"/>
  <c r="U3213" i="6"/>
  <c r="M455" i="14"/>
  <c r="R455" i="14" s="1"/>
  <c r="U2799" i="6"/>
  <c r="M401" i="14"/>
  <c r="R401" i="14" s="1"/>
  <c r="U4809" i="6"/>
  <c r="M659" i="14"/>
  <c r="R659" i="14" s="1"/>
  <c r="U5442" i="6"/>
  <c r="M746" i="14"/>
  <c r="R746" i="14" s="1"/>
  <c r="U5629" i="6"/>
  <c r="M775" i="14"/>
  <c r="R775" i="14" s="1"/>
  <c r="U4670" i="6"/>
  <c r="M647" i="14"/>
  <c r="R647" i="14" s="1"/>
  <c r="U5704" i="6"/>
  <c r="M791" i="14"/>
  <c r="R791" i="14" s="1"/>
  <c r="V353" i="6"/>
  <c r="E16" i="48"/>
  <c r="U317" i="6"/>
  <c r="M30" i="14"/>
  <c r="R30" i="14" s="1"/>
  <c r="U580" i="6"/>
  <c r="M70" i="14"/>
  <c r="R70" i="14" s="1"/>
  <c r="U1732" i="6"/>
  <c r="M234" i="14"/>
  <c r="R234" i="14" s="1"/>
  <c r="U1017" i="6"/>
  <c r="M129" i="14"/>
  <c r="R129" i="14" s="1"/>
  <c r="V1043" i="6"/>
  <c r="E29" i="48"/>
  <c r="U1601" i="6"/>
  <c r="M216" i="14"/>
  <c r="R216" i="14" s="1"/>
  <c r="U1329" i="6"/>
  <c r="M177" i="14"/>
  <c r="R177" i="14" s="1"/>
  <c r="U1174" i="6"/>
  <c r="M152" i="14"/>
  <c r="R152" i="14" s="1"/>
  <c r="U2974" i="6"/>
  <c r="M419" i="14"/>
  <c r="R419" i="14" s="1"/>
  <c r="U2839" i="6"/>
  <c r="M411" i="14"/>
  <c r="R411" i="14" s="1"/>
  <c r="U3189" i="6"/>
  <c r="O453" i="14" s="1"/>
  <c r="M453" i="14"/>
  <c r="R453" i="14" s="1"/>
  <c r="U2287" i="6"/>
  <c r="M344" i="14"/>
  <c r="R344" i="14" s="1"/>
  <c r="U3034" i="6"/>
  <c r="O429" i="14" s="1"/>
  <c r="M429" i="14"/>
  <c r="R429" i="14" s="1"/>
  <c r="U3481" i="6"/>
  <c r="M482" i="14"/>
  <c r="R482" i="14" s="1"/>
  <c r="U4201" i="6"/>
  <c r="V4201" i="6" s="1"/>
  <c r="M591" i="14"/>
  <c r="R591" i="14" s="1"/>
  <c r="U3680" i="6"/>
  <c r="M519" i="14"/>
  <c r="R519" i="14" s="1"/>
  <c r="U3392" i="6"/>
  <c r="M474" i="14"/>
  <c r="R474" i="14" s="1"/>
  <c r="U4879" i="6"/>
  <c r="M673" i="14"/>
  <c r="R673" i="14" s="1"/>
  <c r="U5067" i="6"/>
  <c r="M694" i="14"/>
  <c r="R694" i="14" s="1"/>
  <c r="U4892" i="6"/>
  <c r="M674" i="14"/>
  <c r="R674" i="14" s="1"/>
  <c r="U3758" i="6"/>
  <c r="M527" i="14"/>
  <c r="R527" i="14" s="1"/>
  <c r="V2060" i="6"/>
  <c r="E32" i="48"/>
  <c r="U1233" i="6"/>
  <c r="M165" i="14"/>
  <c r="R165" i="14" s="1"/>
  <c r="U2508" i="6"/>
  <c r="M374" i="14"/>
  <c r="R374" i="14" s="1"/>
  <c r="U628" i="6"/>
  <c r="M72" i="14"/>
  <c r="R72" i="14" s="1"/>
  <c r="U941" i="6"/>
  <c r="M116" i="14"/>
  <c r="R116" i="14" s="1"/>
  <c r="U2015" i="6"/>
  <c r="M284" i="14"/>
  <c r="R284" i="14" s="1"/>
  <c r="U2194" i="6"/>
  <c r="M319" i="14"/>
  <c r="R319" i="14" s="1"/>
  <c r="U1195" i="6"/>
  <c r="M157" i="14"/>
  <c r="R157" i="14" s="1"/>
  <c r="U1501" i="6"/>
  <c r="M201" i="14"/>
  <c r="R201" i="14" s="1"/>
  <c r="U1627" i="6"/>
  <c r="M219" i="14"/>
  <c r="R219" i="14" s="1"/>
  <c r="U2403" i="6"/>
  <c r="M359" i="14"/>
  <c r="R359" i="14" s="1"/>
  <c r="U3343" i="6"/>
  <c r="O467" i="14" s="1"/>
  <c r="M467" i="14"/>
  <c r="R467" i="14" s="1"/>
  <c r="U4312" i="6"/>
  <c r="M602" i="14"/>
  <c r="R602" i="14" s="1"/>
  <c r="U5226" i="6"/>
  <c r="M714" i="14"/>
  <c r="R714" i="14" s="1"/>
  <c r="U5693" i="6"/>
  <c r="M790" i="14"/>
  <c r="R790" i="14" s="1"/>
  <c r="U4629" i="6"/>
  <c r="M643" i="14"/>
  <c r="R643" i="14" s="1"/>
  <c r="U4785" i="6"/>
  <c r="M661" i="14"/>
  <c r="R661" i="14" s="1"/>
  <c r="U5461" i="6"/>
  <c r="M750" i="14"/>
  <c r="R750" i="14" s="1"/>
  <c r="U5140" i="6"/>
  <c r="M704" i="14"/>
  <c r="R704" i="14" s="1"/>
  <c r="U5613" i="6"/>
  <c r="M772" i="14"/>
  <c r="R772" i="14" s="1"/>
  <c r="U5753" i="6"/>
  <c r="O800" i="14" s="1"/>
  <c r="M800" i="14"/>
  <c r="R800" i="14" s="1"/>
  <c r="U5775" i="6"/>
  <c r="M802" i="14"/>
  <c r="R802" i="14" s="1"/>
  <c r="U515" i="6"/>
  <c r="M63" i="14"/>
  <c r="R63" i="14" s="1"/>
  <c r="U1099" i="6"/>
  <c r="M140" i="14"/>
  <c r="R140" i="14" s="1"/>
  <c r="U1683" i="6"/>
  <c r="M227" i="14"/>
  <c r="R227" i="14" s="1"/>
  <c r="U1821" i="6"/>
  <c r="M252" i="14"/>
  <c r="R252" i="14" s="1"/>
  <c r="U1882" i="6"/>
  <c r="M263" i="14"/>
  <c r="R263" i="14" s="1"/>
  <c r="U2165" i="6"/>
  <c r="M315" i="14"/>
  <c r="R315" i="14" s="1"/>
  <c r="V2977" i="6"/>
  <c r="E34" i="48"/>
  <c r="U2145" i="6"/>
  <c r="M307" i="14"/>
  <c r="R307" i="14" s="1"/>
  <c r="U2820" i="6"/>
  <c r="M408" i="14"/>
  <c r="R408" i="14" s="1"/>
  <c r="U5634" i="6"/>
  <c r="M776" i="14"/>
  <c r="R776" i="14" s="1"/>
  <c r="U4729" i="6"/>
  <c r="M654" i="14"/>
  <c r="R654" i="14" s="1"/>
  <c r="U5299" i="6"/>
  <c r="M724" i="14"/>
  <c r="R724" i="14" s="1"/>
  <c r="O1768" i="6"/>
  <c r="P1768" i="6" s="1"/>
  <c r="U1768" i="6" s="1"/>
  <c r="V1768" i="6" s="1"/>
  <c r="O1778" i="6"/>
  <c r="P1778" i="6" s="1"/>
  <c r="U1778" i="6" s="1"/>
  <c r="V1778" i="6" s="1"/>
  <c r="U5813" i="6"/>
  <c r="M811" i="14"/>
  <c r="R811" i="14" s="1"/>
  <c r="U4054" i="6"/>
  <c r="M569" i="14"/>
  <c r="R569" i="14" s="1"/>
  <c r="O591" i="14"/>
  <c r="U4264" i="6"/>
  <c r="M598" i="14"/>
  <c r="R598" i="14" s="1"/>
  <c r="U3843" i="6"/>
  <c r="M542" i="14"/>
  <c r="R542" i="14" s="1"/>
  <c r="U4276" i="6"/>
  <c r="M599" i="14"/>
  <c r="R599" i="14" s="1"/>
  <c r="U4405" i="6"/>
  <c r="M615" i="14"/>
  <c r="R615" i="14" s="1"/>
  <c r="U792" i="6"/>
  <c r="M90" i="14"/>
  <c r="R90" i="14" s="1"/>
  <c r="O1241" i="6"/>
  <c r="P1241" i="6" s="1"/>
  <c r="O1255" i="6"/>
  <c r="P1255" i="6" s="1"/>
  <c r="U1255" i="6" s="1"/>
  <c r="O1789" i="6"/>
  <c r="P1789" i="6" s="1"/>
  <c r="U1789" i="6" s="1"/>
  <c r="V1789" i="6" s="1"/>
  <c r="O1793" i="6"/>
  <c r="P1793" i="6" s="1"/>
  <c r="U1793" i="6" s="1"/>
  <c r="V1793" i="6" s="1"/>
  <c r="O1795" i="6"/>
  <c r="P1795" i="6" s="1"/>
  <c r="U1795" i="6" s="1"/>
  <c r="V1795" i="6" s="1"/>
  <c r="O1798" i="6"/>
  <c r="P1798" i="6" s="1"/>
  <c r="U1798" i="6" s="1"/>
  <c r="V1798" i="6" s="1"/>
  <c r="O1801" i="6"/>
  <c r="P1801" i="6" s="1"/>
  <c r="U1801" i="6" s="1"/>
  <c r="V1801" i="6" s="1"/>
  <c r="O1787" i="6"/>
  <c r="P1787" i="6" s="1"/>
  <c r="O1790" i="6"/>
  <c r="P1790" i="6" s="1"/>
  <c r="U1790" i="6" s="1"/>
  <c r="V1790" i="6" s="1"/>
  <c r="O1799" i="6"/>
  <c r="P1799" i="6" s="1"/>
  <c r="U1799" i="6" s="1"/>
  <c r="V1799" i="6" s="1"/>
  <c r="O1802" i="6"/>
  <c r="P1802" i="6" s="1"/>
  <c r="U1802" i="6" s="1"/>
  <c r="V1802" i="6" s="1"/>
  <c r="O1788" i="6"/>
  <c r="P1788" i="6" s="1"/>
  <c r="U1788" i="6" s="1"/>
  <c r="V1788" i="6" s="1"/>
  <c r="O1794" i="6"/>
  <c r="P1794" i="6" s="1"/>
  <c r="U1794" i="6" s="1"/>
  <c r="V1794" i="6" s="1"/>
  <c r="O1797" i="6"/>
  <c r="P1797" i="6" s="1"/>
  <c r="U1797" i="6" s="1"/>
  <c r="V1797" i="6" s="1"/>
  <c r="O1800" i="6"/>
  <c r="P1800" i="6" s="1"/>
  <c r="U1800" i="6" s="1"/>
  <c r="V1800" i="6" s="1"/>
  <c r="U2539" i="6"/>
  <c r="M378" i="14"/>
  <c r="R378" i="14" s="1"/>
  <c r="O1270" i="6"/>
  <c r="P1270" i="6" s="1"/>
  <c r="U1270" i="6" s="1"/>
  <c r="V1270" i="6" s="1"/>
  <c r="O1277" i="6"/>
  <c r="P1277" i="6" s="1"/>
  <c r="U1277" i="6" s="1"/>
  <c r="V1277" i="6" s="1"/>
  <c r="O1271" i="6"/>
  <c r="P1271" i="6" s="1"/>
  <c r="O1284" i="6"/>
  <c r="P1284" i="6" s="1"/>
  <c r="U1284" i="6" s="1"/>
  <c r="V1284" i="6" s="1"/>
  <c r="O1286" i="6"/>
  <c r="P1286" i="6" s="1"/>
  <c r="U1286" i="6" s="1"/>
  <c r="V1286" i="6" s="1"/>
  <c r="O1283" i="6"/>
  <c r="P1283" i="6" s="1"/>
  <c r="U1283" i="6" s="1"/>
  <c r="V1283" i="6" s="1"/>
  <c r="V2641" i="6"/>
  <c r="E53" i="48"/>
  <c r="U3989" i="6"/>
  <c r="M561" i="14"/>
  <c r="R561" i="14" s="1"/>
  <c r="E46" i="48"/>
  <c r="O651" i="14"/>
  <c r="P651" i="14" s="1"/>
  <c r="O1130" i="6"/>
  <c r="P1130" i="6" s="1"/>
  <c r="U1130" i="6" s="1"/>
  <c r="V1130" i="6" s="1"/>
  <c r="O1139" i="6"/>
  <c r="P1139" i="6" s="1"/>
  <c r="O1144" i="6"/>
  <c r="P1144" i="6" s="1"/>
  <c r="U1144" i="6" s="1"/>
  <c r="V1144" i="6" s="1"/>
  <c r="O1136" i="6"/>
  <c r="P1136" i="6" s="1"/>
  <c r="U1136" i="6" s="1"/>
  <c r="V1136" i="6" s="1"/>
  <c r="O1142" i="6"/>
  <c r="P1142" i="6" s="1"/>
  <c r="U1142" i="6" s="1"/>
  <c r="V1142" i="6" s="1"/>
  <c r="O1133" i="6"/>
  <c r="P1133" i="6" s="1"/>
  <c r="U1133" i="6" s="1"/>
  <c r="O1141" i="6"/>
  <c r="P1141" i="6" s="1"/>
  <c r="U1141" i="6" s="1"/>
  <c r="V1141" i="6" s="1"/>
  <c r="O1143" i="6"/>
  <c r="P1143" i="6" s="1"/>
  <c r="U1143" i="6" s="1"/>
  <c r="V1143" i="6" s="1"/>
  <c r="O1257" i="6"/>
  <c r="P1257" i="6" s="1"/>
  <c r="U1257" i="6" s="1"/>
  <c r="O1261" i="6"/>
  <c r="P1261" i="6" s="1"/>
  <c r="U1261" i="6" s="1"/>
  <c r="V1261" i="6" s="1"/>
  <c r="O1264" i="6"/>
  <c r="P1264" i="6" s="1"/>
  <c r="U1264" i="6" s="1"/>
  <c r="V1264" i="6" s="1"/>
  <c r="O1267" i="6"/>
  <c r="P1267" i="6" s="1"/>
  <c r="U1267" i="6" s="1"/>
  <c r="O1258" i="6"/>
  <c r="P1258" i="6" s="1"/>
  <c r="U1258" i="6" s="1"/>
  <c r="V1258" i="6" s="1"/>
  <c r="O1262" i="6"/>
  <c r="P1262" i="6" s="1"/>
  <c r="U1262" i="6" s="1"/>
  <c r="V1262" i="6" s="1"/>
  <c r="O1265" i="6"/>
  <c r="P1265" i="6" s="1"/>
  <c r="U1265" i="6" s="1"/>
  <c r="V1265" i="6" s="1"/>
  <c r="O1268" i="6"/>
  <c r="P1268" i="6" s="1"/>
  <c r="U1268" i="6" s="1"/>
  <c r="O1259" i="6"/>
  <c r="P1259" i="6" s="1"/>
  <c r="O1568" i="6"/>
  <c r="P1568" i="6" s="1"/>
  <c r="U1568" i="6" s="1"/>
  <c r="V1568" i="6" s="1"/>
  <c r="O1581" i="6"/>
  <c r="P1581" i="6" s="1"/>
  <c r="U1581" i="6" s="1"/>
  <c r="V1581" i="6" s="1"/>
  <c r="O1569" i="6"/>
  <c r="P1569" i="6" s="1"/>
  <c r="U1569" i="6" s="1"/>
  <c r="V1569" i="6" s="1"/>
  <c r="O1578" i="6"/>
  <c r="P1578" i="6" s="1"/>
  <c r="U1578" i="6" s="1"/>
  <c r="V1578" i="6" s="1"/>
  <c r="O1582" i="6"/>
  <c r="P1582" i="6" s="1"/>
  <c r="U1582" i="6" s="1"/>
  <c r="V1582" i="6" s="1"/>
  <c r="O1575" i="6"/>
  <c r="P1575" i="6" s="1"/>
  <c r="U1575" i="6" s="1"/>
  <c r="V1575" i="6" s="1"/>
  <c r="O1579" i="6"/>
  <c r="P1579" i="6" s="1"/>
  <c r="O1583" i="6"/>
  <c r="P1583" i="6" s="1"/>
  <c r="U1583" i="6" s="1"/>
  <c r="V1583" i="6" s="1"/>
  <c r="O1572" i="6"/>
  <c r="P1572" i="6" s="1"/>
  <c r="U1572" i="6" s="1"/>
  <c r="V1572" i="6" s="1"/>
  <c r="O1756" i="6"/>
  <c r="P1756" i="6" s="1"/>
  <c r="U1756" i="6" s="1"/>
  <c r="V1756" i="6" s="1"/>
  <c r="O1753" i="6"/>
  <c r="P1753" i="6" s="1"/>
  <c r="O1755" i="6"/>
  <c r="P1755" i="6" s="1"/>
  <c r="U1755" i="6" s="1"/>
  <c r="V1755" i="6" s="1"/>
  <c r="O1757" i="6"/>
  <c r="P1757" i="6" s="1"/>
  <c r="U1757" i="6" s="1"/>
  <c r="V1757" i="6" s="1"/>
  <c r="O1759" i="6"/>
  <c r="P1759" i="6" s="1"/>
  <c r="U1759" i="6" s="1"/>
  <c r="V1759" i="6" s="1"/>
  <c r="O1761" i="6"/>
  <c r="P1761" i="6" s="1"/>
  <c r="U1761" i="6" s="1"/>
  <c r="V1761" i="6" s="1"/>
  <c r="O1763" i="6"/>
  <c r="P1763" i="6" s="1"/>
  <c r="U1763" i="6" s="1"/>
  <c r="V1763" i="6" s="1"/>
  <c r="O1766" i="6"/>
  <c r="P1766" i="6" s="1"/>
  <c r="U1766" i="6" s="1"/>
  <c r="V1766" i="6" s="1"/>
  <c r="O1760" i="6"/>
  <c r="P1760" i="6" s="1"/>
  <c r="U1760" i="6" s="1"/>
  <c r="V1760" i="6" s="1"/>
  <c r="O1764" i="6"/>
  <c r="P1764" i="6" s="1"/>
  <c r="U1764" i="6" s="1"/>
  <c r="V1764" i="6" s="1"/>
  <c r="O1754" i="6"/>
  <c r="P1754" i="6" s="1"/>
  <c r="U1754" i="6" s="1"/>
  <c r="V1754" i="6" s="1"/>
  <c r="O1758" i="6"/>
  <c r="P1758" i="6" s="1"/>
  <c r="U1758" i="6" s="1"/>
  <c r="V1758" i="6" s="1"/>
  <c r="O1762" i="6"/>
  <c r="P1762" i="6" s="1"/>
  <c r="U1762" i="6" s="1"/>
  <c r="V1762" i="6" s="1"/>
  <c r="O1765" i="6"/>
  <c r="P1765" i="6" s="1"/>
  <c r="U1765" i="6" s="1"/>
  <c r="U1269" i="6"/>
  <c r="V1137" i="6"/>
  <c r="U1240" i="6"/>
  <c r="U3717" i="6"/>
  <c r="M522" i="14"/>
  <c r="R522" i="14" s="1"/>
  <c r="U4179" i="6"/>
  <c r="M589" i="14"/>
  <c r="R589" i="14" s="1"/>
  <c r="U4191" i="6"/>
  <c r="M590" i="14"/>
  <c r="R590" i="14" s="1"/>
  <c r="U4250" i="6"/>
  <c r="M597" i="14"/>
  <c r="R597" i="14" s="1"/>
  <c r="U1039" i="6"/>
  <c r="M117" i="14"/>
  <c r="R117" i="14" s="1"/>
  <c r="U1570" i="6"/>
  <c r="V3325" i="6"/>
  <c r="U4432" i="6"/>
  <c r="M620" i="14"/>
  <c r="R620" i="14" s="1"/>
  <c r="V4531" i="6"/>
  <c r="E45" i="48"/>
  <c r="V3389" i="6"/>
  <c r="V1246" i="6"/>
  <c r="E20" i="48"/>
  <c r="V1042" i="6"/>
  <c r="U3378" i="6"/>
  <c r="M473" i="14"/>
  <c r="R473" i="14" s="1"/>
  <c r="U3804" i="6"/>
  <c r="M538" i="14"/>
  <c r="R538" i="14" s="1"/>
  <c r="U4441" i="6"/>
  <c r="M621" i="14"/>
  <c r="R621" i="14" s="1"/>
  <c r="V3433" i="6"/>
  <c r="V1281" i="6"/>
  <c r="U2745" i="6"/>
  <c r="M396" i="14"/>
  <c r="R396" i="14" s="1"/>
  <c r="V3331" i="6"/>
  <c r="F40" i="48"/>
  <c r="V4067" i="6"/>
  <c r="U4462" i="6"/>
  <c r="M624" i="14"/>
  <c r="R624" i="14" s="1"/>
  <c r="V1134" i="6"/>
  <c r="U1610" i="6"/>
  <c r="M218" i="14"/>
  <c r="R218" i="14" s="1"/>
  <c r="U3295" i="6"/>
  <c r="O463" i="14" s="1"/>
  <c r="M463" i="14"/>
  <c r="R463" i="14" s="1"/>
  <c r="U4471" i="6"/>
  <c r="M625" i="14"/>
  <c r="R625" i="14" s="1"/>
  <c r="V1126" i="6"/>
  <c r="U345" i="6"/>
  <c r="M33" i="14"/>
  <c r="R33" i="14" s="1"/>
  <c r="U1115" i="6"/>
  <c r="U1129" i="6"/>
  <c r="V1007" i="6"/>
  <c r="U1427" i="6"/>
  <c r="M197" i="14"/>
  <c r="R197" i="14" s="1"/>
  <c r="V1483" i="6"/>
  <c r="F31" i="48"/>
  <c r="U2944" i="6"/>
  <c r="O417" i="14" s="1"/>
  <c r="M417" i="14"/>
  <c r="R417" i="14" s="1"/>
  <c r="U2905" i="6"/>
  <c r="M415" i="14"/>
  <c r="R415" i="14" s="1"/>
  <c r="U3318" i="6"/>
  <c r="M465" i="14"/>
  <c r="R465" i="14" s="1"/>
  <c r="U3599" i="6"/>
  <c r="M500" i="14"/>
  <c r="R500" i="14" s="1"/>
  <c r="U3443" i="6"/>
  <c r="M479" i="14"/>
  <c r="R479" i="14" s="1"/>
  <c r="U3362" i="6"/>
  <c r="M472" i="14"/>
  <c r="R472" i="14" s="1"/>
  <c r="U3833" i="6"/>
  <c r="M541" i="14"/>
  <c r="R541" i="14" s="1"/>
  <c r="U3828" i="6"/>
  <c r="M540" i="14"/>
  <c r="R540" i="14" s="1"/>
  <c r="U3692" i="6"/>
  <c r="M520" i="14"/>
  <c r="R520" i="14" s="1"/>
  <c r="U3906" i="6"/>
  <c r="M548" i="14"/>
  <c r="R548" i="14" s="1"/>
  <c r="U3982" i="6"/>
  <c r="M560" i="14"/>
  <c r="R560" i="14" s="1"/>
  <c r="V4192" i="6"/>
  <c r="F41" i="48"/>
  <c r="U4455" i="6"/>
  <c r="M623" i="14"/>
  <c r="R623" i="14" s="1"/>
  <c r="U4766" i="6"/>
  <c r="M663" i="14"/>
  <c r="R663" i="14" s="1"/>
  <c r="U5013" i="6"/>
  <c r="M688" i="14"/>
  <c r="R688" i="14" s="1"/>
  <c r="U5002" i="6"/>
  <c r="M687" i="14"/>
  <c r="R687" i="14" s="1"/>
  <c r="V1015" i="6"/>
  <c r="U875" i="6"/>
  <c r="M101" i="14"/>
  <c r="R101" i="14" s="1"/>
  <c r="V1245" i="6"/>
  <c r="V1437" i="6"/>
  <c r="V1682" i="6"/>
  <c r="U1745" i="6"/>
  <c r="M236" i="14"/>
  <c r="R236" i="14" s="1"/>
  <c r="V2644" i="6"/>
  <c r="E51" i="48"/>
  <c r="V2648" i="6"/>
  <c r="U2687" i="6"/>
  <c r="M392" i="14"/>
  <c r="R392" i="14" s="1"/>
  <c r="U2706" i="6"/>
  <c r="M393" i="14"/>
  <c r="R393" i="14" s="1"/>
  <c r="U2954" i="6"/>
  <c r="M418" i="14"/>
  <c r="R418" i="14" s="1"/>
  <c r="V3321" i="6"/>
  <c r="U3415" i="6"/>
  <c r="M477" i="14"/>
  <c r="R477" i="14" s="1"/>
  <c r="U3469" i="6"/>
  <c r="M481" i="14"/>
  <c r="R481" i="14" s="1"/>
  <c r="U3633" i="6"/>
  <c r="M511" i="14"/>
  <c r="R511" i="14" s="1"/>
  <c r="U3921" i="6"/>
  <c r="M549" i="14"/>
  <c r="R549" i="14" s="1"/>
  <c r="U4141" i="6"/>
  <c r="M586" i="14"/>
  <c r="R586" i="14" s="1"/>
  <c r="U4524" i="6"/>
  <c r="M633" i="14"/>
  <c r="R633" i="14" s="1"/>
  <c r="F49" i="48"/>
  <c r="V5171" i="6"/>
  <c r="U5501" i="6"/>
  <c r="M755" i="14"/>
  <c r="R755" i="14" s="1"/>
  <c r="U5585" i="6"/>
  <c r="M770" i="14"/>
  <c r="R770" i="14" s="1"/>
  <c r="V5583" i="6"/>
  <c r="E54" i="48"/>
  <c r="O769" i="14"/>
  <c r="P769" i="14" s="1"/>
  <c r="AB2" i="6"/>
  <c r="B4" i="48"/>
  <c r="U1481" i="6"/>
  <c r="M199" i="14"/>
  <c r="R199" i="14" s="1"/>
  <c r="U1769" i="6"/>
  <c r="U3706" i="6"/>
  <c r="M521" i="14"/>
  <c r="R521" i="14" s="1"/>
  <c r="U3861" i="6"/>
  <c r="M544" i="14"/>
  <c r="R544" i="14" s="1"/>
  <c r="U4126" i="6"/>
  <c r="M585" i="14"/>
  <c r="R585" i="14" s="1"/>
  <c r="U4487" i="6"/>
  <c r="M626" i="14"/>
  <c r="R626" i="14" s="1"/>
  <c r="U4344" i="6"/>
  <c r="M605" i="14"/>
  <c r="R605" i="14" s="1"/>
  <c r="U5168" i="6"/>
  <c r="M707" i="14"/>
  <c r="R707" i="14" s="1"/>
  <c r="M813" i="14"/>
  <c r="R813" i="14" s="1"/>
  <c r="U302" i="6"/>
  <c r="M29" i="14"/>
  <c r="R29" i="14" s="1"/>
  <c r="V1282" i="6"/>
  <c r="V1434" i="6"/>
  <c r="U2657" i="6"/>
  <c r="M389" i="14"/>
  <c r="R389" i="14" s="1"/>
  <c r="V2693" i="6"/>
  <c r="V2757" i="6"/>
  <c r="V2949" i="6"/>
  <c r="U3278" i="6"/>
  <c r="M461" i="14"/>
  <c r="R461" i="14" s="1"/>
  <c r="V3475" i="6"/>
  <c r="F35" i="48"/>
  <c r="U3825" i="6"/>
  <c r="D48" i="48" s="1"/>
  <c r="I48" i="48" s="1"/>
  <c r="H48" i="48" s="1"/>
  <c r="M539" i="14"/>
  <c r="R539" i="14" s="1"/>
  <c r="V4148" i="6"/>
  <c r="D54" i="48"/>
  <c r="U4075" i="6"/>
  <c r="M571" i="14"/>
  <c r="R571" i="14" s="1"/>
  <c r="U4498" i="6"/>
  <c r="M630" i="14"/>
  <c r="R630" i="14" s="1"/>
  <c r="U4235" i="6"/>
  <c r="M596" i="14"/>
  <c r="R596" i="14" s="1"/>
  <c r="U4575" i="6"/>
  <c r="M634" i="14"/>
  <c r="R634" i="14" s="1"/>
  <c r="U5481" i="6"/>
  <c r="O752" i="14" s="1"/>
  <c r="M752" i="14"/>
  <c r="R752" i="14" s="1"/>
  <c r="U5856" i="6"/>
  <c r="O818" i="14" s="1"/>
  <c r="M818" i="14"/>
  <c r="R818" i="14" s="1"/>
  <c r="O813" i="14"/>
  <c r="U729" i="6"/>
  <c r="M84" i="14"/>
  <c r="R84" i="14" s="1"/>
  <c r="U5802" i="6"/>
  <c r="M810" i="14"/>
  <c r="R810" i="14" s="1"/>
  <c r="U903" i="6"/>
  <c r="M102" i="14"/>
  <c r="R102" i="14" s="1"/>
  <c r="V1125" i="6"/>
  <c r="V1436" i="6"/>
  <c r="U1669" i="6"/>
  <c r="M226" i="14"/>
  <c r="R226" i="14" s="1"/>
  <c r="U3428" i="6"/>
  <c r="M478" i="14"/>
  <c r="R478" i="14" s="1"/>
  <c r="U3550" i="6"/>
  <c r="M496" i="14"/>
  <c r="R496" i="14" s="1"/>
  <c r="U3856" i="6"/>
  <c r="O543" i="14" s="1"/>
  <c r="M543" i="14"/>
  <c r="R543" i="14" s="1"/>
  <c r="U4063" i="6"/>
  <c r="M570" i="14"/>
  <c r="R570" i="14" s="1"/>
  <c r="U3889" i="6"/>
  <c r="M547" i="14"/>
  <c r="R547" i="14" s="1"/>
  <c r="V4472" i="6"/>
  <c r="D51" i="48"/>
  <c r="U4158" i="6"/>
  <c r="O587" i="14" s="1"/>
  <c r="M587" i="14"/>
  <c r="R587" i="14" s="1"/>
  <c r="U4332" i="6"/>
  <c r="M604" i="14"/>
  <c r="R604" i="14" s="1"/>
  <c r="U4449" i="6"/>
  <c r="M622" i="14"/>
  <c r="R622" i="14" s="1"/>
  <c r="U4596" i="6"/>
  <c r="M639" i="14"/>
  <c r="R639" i="14" s="1"/>
  <c r="U4422" i="6"/>
  <c r="M617" i="14"/>
  <c r="R617" i="14" s="1"/>
  <c r="U4952" i="6"/>
  <c r="M681" i="14"/>
  <c r="R681" i="14" s="1"/>
  <c r="U5842" i="6"/>
  <c r="M817" i="14"/>
  <c r="R817" i="14" s="1"/>
  <c r="V5659" i="6"/>
  <c r="O784" i="14"/>
  <c r="P784" i="14" s="1"/>
  <c r="V1260" i="6"/>
  <c r="V1244" i="6"/>
  <c r="U5794" i="6"/>
  <c r="M809" i="14"/>
  <c r="R809" i="14" s="1"/>
  <c r="U14" i="6"/>
  <c r="M4" i="14"/>
  <c r="P1120" i="6"/>
  <c r="U1120" i="6" s="1"/>
  <c r="V1120" i="6" s="1"/>
  <c r="E28" i="48"/>
  <c r="V1247" i="6"/>
  <c r="V1266" i="6"/>
  <c r="V1009" i="6"/>
  <c r="U1201" i="6"/>
  <c r="M159" i="14"/>
  <c r="R159" i="14" s="1"/>
  <c r="V1214" i="6"/>
  <c r="U1004" i="6"/>
  <c r="M128" i="14"/>
  <c r="R128" i="14" s="1"/>
  <c r="U1347" i="6"/>
  <c r="M184" i="14"/>
  <c r="R184" i="14" s="1"/>
  <c r="V1439" i="6"/>
  <c r="U2642" i="6"/>
  <c r="M388" i="14"/>
  <c r="R388" i="14" s="1"/>
  <c r="V3388" i="6"/>
  <c r="U3455" i="6"/>
  <c r="M480" i="14"/>
  <c r="R480" i="14" s="1"/>
  <c r="U3876" i="6"/>
  <c r="O546" i="14" s="1"/>
  <c r="M546" i="14"/>
  <c r="R546" i="14" s="1"/>
  <c r="U4117" i="6"/>
  <c r="M584" i="14"/>
  <c r="R584" i="14" s="1"/>
  <c r="V4153" i="6"/>
  <c r="U4395" i="6"/>
  <c r="M614" i="14"/>
  <c r="R614" i="14" s="1"/>
  <c r="U4974" i="6"/>
  <c r="M684" i="14"/>
  <c r="R684" i="14" s="1"/>
  <c r="U4962" i="6"/>
  <c r="M682" i="14"/>
  <c r="R682" i="14" s="1"/>
  <c r="U5873" i="6"/>
  <c r="O820" i="14" s="1"/>
  <c r="M820" i="14"/>
  <c r="R820" i="14" s="1"/>
  <c r="N77" i="6"/>
  <c r="N79" i="6"/>
  <c r="P79" i="6" s="1"/>
  <c r="U79" i="6" s="1"/>
  <c r="V79" i="6" s="1"/>
  <c r="N81" i="6"/>
  <c r="P81" i="6" s="1"/>
  <c r="U81" i="6" s="1"/>
  <c r="N83" i="6"/>
  <c r="P83" i="6" s="1"/>
  <c r="U83" i="6" s="1"/>
  <c r="N78" i="6"/>
  <c r="P78" i="6" s="1"/>
  <c r="U78" i="6" s="1"/>
  <c r="N80" i="6"/>
  <c r="P80" i="6" s="1"/>
  <c r="U80" i="6" s="1"/>
  <c r="V80" i="6" s="1"/>
  <c r="N82" i="6"/>
  <c r="P82" i="6" s="1"/>
  <c r="U82" i="6" s="1"/>
  <c r="O1363" i="6"/>
  <c r="P1363" i="6" s="1"/>
  <c r="U1363" i="6" s="1"/>
  <c r="V1363" i="6" s="1"/>
  <c r="O1366" i="6"/>
  <c r="P1366" i="6" s="1"/>
  <c r="U1366" i="6" s="1"/>
  <c r="V1366" i="6" s="1"/>
  <c r="O1369" i="6"/>
  <c r="P1369" i="6" s="1"/>
  <c r="U1369" i="6" s="1"/>
  <c r="O1372" i="6"/>
  <c r="P1372" i="6" s="1"/>
  <c r="U1372" i="6" s="1"/>
  <c r="V1372" i="6" s="1"/>
  <c r="O1375" i="6"/>
  <c r="P1375" i="6" s="1"/>
  <c r="U1375" i="6" s="1"/>
  <c r="V1375" i="6" s="1"/>
  <c r="O1378" i="6"/>
  <c r="P1378" i="6" s="1"/>
  <c r="U1378" i="6" s="1"/>
  <c r="V1378" i="6" s="1"/>
  <c r="O1381" i="6"/>
  <c r="P1381" i="6" s="1"/>
  <c r="U1381" i="6" s="1"/>
  <c r="V1381" i="6" s="1"/>
  <c r="O1367" i="6"/>
  <c r="P1367" i="6" s="1"/>
  <c r="U1367" i="6" s="1"/>
  <c r="O1376" i="6"/>
  <c r="P1376" i="6" s="1"/>
  <c r="U1376" i="6" s="1"/>
  <c r="V1376" i="6" s="1"/>
  <c r="O1362" i="6"/>
  <c r="P1362" i="6" s="1"/>
  <c r="U1362" i="6" s="1"/>
  <c r="V1362" i="6" s="1"/>
  <c r="O1371" i="6"/>
  <c r="P1371" i="6" s="1"/>
  <c r="U1371" i="6" s="1"/>
  <c r="V1371" i="6" s="1"/>
  <c r="O1380" i="6"/>
  <c r="P1380" i="6" s="1"/>
  <c r="U1380" i="6" s="1"/>
  <c r="V1380" i="6" s="1"/>
  <c r="O1364" i="6"/>
  <c r="P1364" i="6" s="1"/>
  <c r="U1364" i="6" s="1"/>
  <c r="V1364" i="6" s="1"/>
  <c r="O1373" i="6"/>
  <c r="P1373" i="6" s="1"/>
  <c r="U1373" i="6" s="1"/>
  <c r="V1373" i="6" s="1"/>
  <c r="O1368" i="6"/>
  <c r="P1368" i="6" s="1"/>
  <c r="U1368" i="6" s="1"/>
  <c r="V1368" i="6" s="1"/>
  <c r="O1377" i="6"/>
  <c r="P1377" i="6" s="1"/>
  <c r="U1377" i="6" s="1"/>
  <c r="O1361" i="6"/>
  <c r="P1361" i="6" s="1"/>
  <c r="O1370" i="6"/>
  <c r="P1370" i="6" s="1"/>
  <c r="U1370" i="6" s="1"/>
  <c r="V1370" i="6" s="1"/>
  <c r="O1379" i="6"/>
  <c r="P1379" i="6" s="1"/>
  <c r="U1379" i="6" s="1"/>
  <c r="V1379" i="6" s="1"/>
  <c r="O1365" i="6"/>
  <c r="P1365" i="6" s="1"/>
  <c r="U1365" i="6" s="1"/>
  <c r="O1374" i="6"/>
  <c r="P1374" i="6" s="1"/>
  <c r="U1374" i="6" s="1"/>
  <c r="V1374" i="6" s="1"/>
  <c r="O1384" i="6"/>
  <c r="P1384" i="6" s="1"/>
  <c r="U1384" i="6" s="1"/>
  <c r="V1384" i="6" s="1"/>
  <c r="O1387" i="6"/>
  <c r="P1387" i="6" s="1"/>
  <c r="U1387" i="6" s="1"/>
  <c r="V1387" i="6" s="1"/>
  <c r="O1390" i="6"/>
  <c r="P1390" i="6" s="1"/>
  <c r="U1390" i="6" s="1"/>
  <c r="V1390" i="6" s="1"/>
  <c r="O1393" i="6"/>
  <c r="P1393" i="6" s="1"/>
  <c r="U1393" i="6" s="1"/>
  <c r="V1393" i="6" s="1"/>
  <c r="O1396" i="6"/>
  <c r="P1396" i="6" s="1"/>
  <c r="U1396" i="6" s="1"/>
  <c r="V1396" i="6" s="1"/>
  <c r="O1399" i="6"/>
  <c r="P1399" i="6" s="1"/>
  <c r="U1399" i="6" s="1"/>
  <c r="V1399" i="6" s="1"/>
  <c r="O1402" i="6"/>
  <c r="P1402" i="6" s="1"/>
  <c r="U1402" i="6" s="1"/>
  <c r="O1383" i="6"/>
  <c r="P1383" i="6" s="1"/>
  <c r="U1383" i="6" s="1"/>
  <c r="V1383" i="6" s="1"/>
  <c r="O1386" i="6"/>
  <c r="P1386" i="6" s="1"/>
  <c r="U1386" i="6" s="1"/>
  <c r="V1386" i="6" s="1"/>
  <c r="O1389" i="6"/>
  <c r="P1389" i="6" s="1"/>
  <c r="U1389" i="6" s="1"/>
  <c r="V1389" i="6" s="1"/>
  <c r="O1392" i="6"/>
  <c r="P1392" i="6" s="1"/>
  <c r="U1392" i="6" s="1"/>
  <c r="V1392" i="6" s="1"/>
  <c r="O1395" i="6"/>
  <c r="P1395" i="6" s="1"/>
  <c r="U1395" i="6" s="1"/>
  <c r="V1395" i="6" s="1"/>
  <c r="O1398" i="6"/>
  <c r="P1398" i="6" s="1"/>
  <c r="U1398" i="6" s="1"/>
  <c r="V1398" i="6" s="1"/>
  <c r="O1401" i="6"/>
  <c r="P1401" i="6" s="1"/>
  <c r="U1401" i="6" s="1"/>
  <c r="V1401" i="6" s="1"/>
  <c r="O1382" i="6"/>
  <c r="P1382" i="6" s="1"/>
  <c r="O1385" i="6"/>
  <c r="P1385" i="6" s="1"/>
  <c r="U1385" i="6" s="1"/>
  <c r="V1385" i="6" s="1"/>
  <c r="O1388" i="6"/>
  <c r="P1388" i="6" s="1"/>
  <c r="U1388" i="6" s="1"/>
  <c r="V1388" i="6" s="1"/>
  <c r="O1391" i="6"/>
  <c r="P1391" i="6" s="1"/>
  <c r="U1391" i="6" s="1"/>
  <c r="V1391" i="6" s="1"/>
  <c r="O1394" i="6"/>
  <c r="P1394" i="6" s="1"/>
  <c r="U1394" i="6" s="1"/>
  <c r="O1397" i="6"/>
  <c r="P1397" i="6" s="1"/>
  <c r="U1397" i="6" s="1"/>
  <c r="V1397" i="6" s="1"/>
  <c r="O1400" i="6"/>
  <c r="P1400" i="6" s="1"/>
  <c r="U1400" i="6" s="1"/>
  <c r="O1549" i="6"/>
  <c r="P1549" i="6" s="1"/>
  <c r="U1549" i="6" s="1"/>
  <c r="V1549" i="6" s="1"/>
  <c r="O1552" i="6"/>
  <c r="P1552" i="6" s="1"/>
  <c r="U1552" i="6" s="1"/>
  <c r="V1552" i="6" s="1"/>
  <c r="O1555" i="6"/>
  <c r="P1555" i="6" s="1"/>
  <c r="U1555" i="6" s="1"/>
  <c r="V1555" i="6" s="1"/>
  <c r="O1558" i="6"/>
  <c r="P1558" i="6" s="1"/>
  <c r="U1558" i="6" s="1"/>
  <c r="V1558" i="6" s="1"/>
  <c r="O1561" i="6"/>
  <c r="P1561" i="6" s="1"/>
  <c r="U1561" i="6" s="1"/>
  <c r="O1564" i="6"/>
  <c r="P1564" i="6" s="1"/>
  <c r="U1564" i="6" s="1"/>
  <c r="V1564" i="6" s="1"/>
  <c r="O1567" i="6"/>
  <c r="P1567" i="6" s="1"/>
  <c r="U1567" i="6" s="1"/>
  <c r="V1567" i="6" s="1"/>
  <c r="O1548" i="6"/>
  <c r="P1548" i="6" s="1"/>
  <c r="U1548" i="6" s="1"/>
  <c r="V1548" i="6" s="1"/>
  <c r="O1551" i="6"/>
  <c r="P1551" i="6" s="1"/>
  <c r="U1551" i="6" s="1"/>
  <c r="V1551" i="6" s="1"/>
  <c r="O1554" i="6"/>
  <c r="P1554" i="6" s="1"/>
  <c r="U1554" i="6" s="1"/>
  <c r="V1554" i="6" s="1"/>
  <c r="O1557" i="6"/>
  <c r="P1557" i="6" s="1"/>
  <c r="U1557" i="6" s="1"/>
  <c r="V1557" i="6" s="1"/>
  <c r="O1560" i="6"/>
  <c r="P1560" i="6" s="1"/>
  <c r="U1560" i="6" s="1"/>
  <c r="V1560" i="6" s="1"/>
  <c r="O1563" i="6"/>
  <c r="P1563" i="6" s="1"/>
  <c r="U1563" i="6" s="1"/>
  <c r="V1563" i="6" s="1"/>
  <c r="O1566" i="6"/>
  <c r="P1566" i="6" s="1"/>
  <c r="U1566" i="6" s="1"/>
  <c r="V1566" i="6" s="1"/>
  <c r="O1547" i="6"/>
  <c r="P1547" i="6" s="1"/>
  <c r="O1550" i="6"/>
  <c r="P1550" i="6" s="1"/>
  <c r="U1550" i="6" s="1"/>
  <c r="V1550" i="6" s="1"/>
  <c r="O1553" i="6"/>
  <c r="P1553" i="6" s="1"/>
  <c r="U1553" i="6" s="1"/>
  <c r="V1553" i="6" s="1"/>
  <c r="O1556" i="6"/>
  <c r="P1556" i="6" s="1"/>
  <c r="U1556" i="6" s="1"/>
  <c r="V1556" i="6" s="1"/>
  <c r="O1559" i="6"/>
  <c r="P1559" i="6" s="1"/>
  <c r="U1559" i="6" s="1"/>
  <c r="V1559" i="6" s="1"/>
  <c r="O1562" i="6"/>
  <c r="P1562" i="6" s="1"/>
  <c r="U1562" i="6" s="1"/>
  <c r="O1565" i="6"/>
  <c r="P1565" i="6" s="1"/>
  <c r="U1565" i="6" s="1"/>
  <c r="V1565" i="6" s="1"/>
  <c r="O1289" i="6"/>
  <c r="P1289" i="6" s="1"/>
  <c r="U1289" i="6" s="1"/>
  <c r="V1289" i="6" s="1"/>
  <c r="O1292" i="6"/>
  <c r="P1292" i="6" s="1"/>
  <c r="U1292" i="6" s="1"/>
  <c r="O1295" i="6"/>
  <c r="P1295" i="6" s="1"/>
  <c r="U1295" i="6" s="1"/>
  <c r="V1295" i="6" s="1"/>
  <c r="O1298" i="6"/>
  <c r="P1298" i="6" s="1"/>
  <c r="U1298" i="6" s="1"/>
  <c r="V1298" i="6" s="1"/>
  <c r="O1301" i="6"/>
  <c r="P1301" i="6" s="1"/>
  <c r="U1301" i="6" s="1"/>
  <c r="V1301" i="6" s="1"/>
  <c r="O1304" i="6"/>
  <c r="P1304" i="6" s="1"/>
  <c r="U1304" i="6" s="1"/>
  <c r="O1288" i="6"/>
  <c r="P1288" i="6" s="1"/>
  <c r="U1288" i="6" s="1"/>
  <c r="V1288" i="6" s="1"/>
  <c r="O1291" i="6"/>
  <c r="P1291" i="6" s="1"/>
  <c r="U1291" i="6" s="1"/>
  <c r="O1287" i="6"/>
  <c r="P1287" i="6" s="1"/>
  <c r="O1293" i="6"/>
  <c r="P1293" i="6" s="1"/>
  <c r="U1293" i="6" s="1"/>
  <c r="O1296" i="6"/>
  <c r="P1296" i="6" s="1"/>
  <c r="U1296" i="6" s="1"/>
  <c r="V1296" i="6" s="1"/>
  <c r="O1299" i="6"/>
  <c r="P1299" i="6" s="1"/>
  <c r="U1299" i="6" s="1"/>
  <c r="O1302" i="6"/>
  <c r="P1302" i="6" s="1"/>
  <c r="U1302" i="6" s="1"/>
  <c r="V1302" i="6" s="1"/>
  <c r="O1305" i="6"/>
  <c r="P1305" i="6" s="1"/>
  <c r="U1305" i="6" s="1"/>
  <c r="O1290" i="6"/>
  <c r="P1290" i="6" s="1"/>
  <c r="U1290" i="6" s="1"/>
  <c r="O1294" i="6"/>
  <c r="P1294" i="6" s="1"/>
  <c r="U1294" i="6" s="1"/>
  <c r="V1294" i="6" s="1"/>
  <c r="O1297" i="6"/>
  <c r="P1297" i="6" s="1"/>
  <c r="U1297" i="6" s="1"/>
  <c r="V1297" i="6" s="1"/>
  <c r="O1300" i="6"/>
  <c r="P1300" i="6" s="1"/>
  <c r="U1300" i="6" s="1"/>
  <c r="V1300" i="6" s="1"/>
  <c r="O1303" i="6"/>
  <c r="P1303" i="6" s="1"/>
  <c r="U1303" i="6" s="1"/>
  <c r="V1303" i="6" s="1"/>
  <c r="P723" i="14" l="1"/>
  <c r="P425" i="14"/>
  <c r="U4828" i="6"/>
  <c r="M668" i="14"/>
  <c r="R668" i="14" s="1"/>
  <c r="V2039" i="6"/>
  <c r="O289" i="14"/>
  <c r="P289" i="14" s="1"/>
  <c r="V379" i="6"/>
  <c r="O39" i="14"/>
  <c r="P39" i="14" s="1"/>
  <c r="V1536" i="6"/>
  <c r="O206" i="14"/>
  <c r="P206" i="14" s="1"/>
  <c r="G33" i="48"/>
  <c r="V3346" i="6"/>
  <c r="O476" i="14"/>
  <c r="P476" i="14" s="1"/>
  <c r="V3413" i="6"/>
  <c r="V2448" i="6"/>
  <c r="O369" i="14"/>
  <c r="P369" i="14" s="1"/>
  <c r="V1606" i="6"/>
  <c r="O217" i="14"/>
  <c r="P217" i="14" s="1"/>
  <c r="G53" i="48"/>
  <c r="V5521" i="6"/>
  <c r="O166" i="14"/>
  <c r="P166" i="14" s="1"/>
  <c r="V1237" i="6"/>
  <c r="V2816" i="6"/>
  <c r="O406" i="14"/>
  <c r="P406" i="14" s="1"/>
  <c r="P149" i="14"/>
  <c r="O42" i="14"/>
  <c r="P42" i="14" s="1"/>
  <c r="V442" i="6"/>
  <c r="O291" i="14"/>
  <c r="P291" i="14" s="1"/>
  <c r="V2044" i="6"/>
  <c r="V947" i="6"/>
  <c r="O118" i="14"/>
  <c r="P118" i="14" s="1"/>
  <c r="G54" i="48"/>
  <c r="V5520" i="6"/>
  <c r="V984" i="6"/>
  <c r="O123" i="14"/>
  <c r="P123" i="14" s="1"/>
  <c r="V1805" i="6"/>
  <c r="O244" i="14"/>
  <c r="P244" i="14" s="1"/>
  <c r="O22" i="14"/>
  <c r="P22" i="14" s="1"/>
  <c r="V208" i="6"/>
  <c r="V2152" i="6"/>
  <c r="O309" i="14"/>
  <c r="P309" i="14" s="1"/>
  <c r="V524" i="6"/>
  <c r="O67" i="14"/>
  <c r="P67" i="14" s="1"/>
  <c r="V4581" i="6"/>
  <c r="O638" i="14"/>
  <c r="P638" i="14" s="1"/>
  <c r="O27" i="14"/>
  <c r="P27" i="14" s="1"/>
  <c r="V291" i="6"/>
  <c r="P766" i="14"/>
  <c r="O296" i="14"/>
  <c r="P296" i="14" s="1"/>
  <c r="V2081" i="6"/>
  <c r="O61" i="14"/>
  <c r="P61" i="14" s="1"/>
  <c r="V511" i="6"/>
  <c r="O98" i="14"/>
  <c r="P98" i="14" s="1"/>
  <c r="V847" i="6"/>
  <c r="O350" i="14"/>
  <c r="P350" i="14" s="1"/>
  <c r="V2334" i="6"/>
  <c r="V2330" i="6"/>
  <c r="O348" i="14"/>
  <c r="P348" i="14" s="1"/>
  <c r="V5358" i="6"/>
  <c r="O733" i="14"/>
  <c r="P733" i="14" s="1"/>
  <c r="V1902" i="6"/>
  <c r="O270" i="14"/>
  <c r="P270" i="14" s="1"/>
  <c r="D41" i="48"/>
  <c r="O298" i="14"/>
  <c r="P298" i="14" s="1"/>
  <c r="V2086" i="6"/>
  <c r="V2437" i="6"/>
  <c r="O364" i="14"/>
  <c r="P364" i="14" s="1"/>
  <c r="O224" i="14"/>
  <c r="P224" i="14" s="1"/>
  <c r="V1652" i="6"/>
  <c r="V1875" i="6"/>
  <c r="O260" i="14"/>
  <c r="P260" i="14" s="1"/>
  <c r="V1896" i="6"/>
  <c r="O268" i="14"/>
  <c r="P268" i="14" s="1"/>
  <c r="D42" i="48"/>
  <c r="I42" i="48" s="1"/>
  <c r="H42" i="48" s="1"/>
  <c r="P591" i="14"/>
  <c r="V4800" i="6"/>
  <c r="O660" i="14"/>
  <c r="P660" i="14" s="1"/>
  <c r="V464" i="6"/>
  <c r="O46" i="14"/>
  <c r="P46" i="14" s="1"/>
  <c r="P566" i="14"/>
  <c r="P777" i="14"/>
  <c r="D50" i="48"/>
  <c r="E21" i="48"/>
  <c r="P587" i="14"/>
  <c r="D40" i="48"/>
  <c r="I40" i="48" s="1"/>
  <c r="H40" i="48" s="1"/>
  <c r="D37" i="48"/>
  <c r="P429" i="14"/>
  <c r="P122" i="14"/>
  <c r="O334" i="14"/>
  <c r="P334" i="14" s="1"/>
  <c r="V2243" i="6"/>
  <c r="V5252" i="6"/>
  <c r="O718" i="14"/>
  <c r="P718" i="14" s="1"/>
  <c r="I41" i="48"/>
  <c r="H41" i="48" s="1"/>
  <c r="P800" i="14"/>
  <c r="P467" i="14"/>
  <c r="O337" i="14"/>
  <c r="P337" i="14" s="1"/>
  <c r="V2248" i="6"/>
  <c r="O774" i="14"/>
  <c r="P774" i="14" s="1"/>
  <c r="V5619" i="6"/>
  <c r="O287" i="14"/>
  <c r="P287" i="14" s="1"/>
  <c r="V2034" i="6"/>
  <c r="P85" i="14"/>
  <c r="O62" i="14"/>
  <c r="P62" i="14" s="1"/>
  <c r="V513" i="6"/>
  <c r="D49" i="48"/>
  <c r="I49" i="48" s="1"/>
  <c r="H49" i="48" s="1"/>
  <c r="P453" i="14"/>
  <c r="V1888" i="6"/>
  <c r="O264" i="14"/>
  <c r="P264" i="14" s="1"/>
  <c r="O683" i="14"/>
  <c r="P683" i="14" s="1"/>
  <c r="V4966" i="6"/>
  <c r="V1335" i="6"/>
  <c r="O178" i="14"/>
  <c r="P178" i="14" s="1"/>
  <c r="U1579" i="6"/>
  <c r="V1579" i="6" s="1"/>
  <c r="M204" i="14"/>
  <c r="R204" i="14" s="1"/>
  <c r="V1765" i="6"/>
  <c r="D34" i="48"/>
  <c r="I34" i="48" s="1"/>
  <c r="H34" i="48" s="1"/>
  <c r="U1271" i="6"/>
  <c r="V1271" i="6" s="1"/>
  <c r="M170" i="14"/>
  <c r="R170" i="14" s="1"/>
  <c r="V1255" i="6"/>
  <c r="E25" i="48"/>
  <c r="U1775" i="6"/>
  <c r="M238" i="14"/>
  <c r="R238" i="14" s="1"/>
  <c r="U1139" i="6"/>
  <c r="V1139" i="6" s="1"/>
  <c r="M143" i="14"/>
  <c r="R143" i="14" s="1"/>
  <c r="U1241" i="6"/>
  <c r="V1241" i="6" s="1"/>
  <c r="M168" i="14"/>
  <c r="R168" i="14" s="1"/>
  <c r="U1259" i="6"/>
  <c r="V1259" i="6" s="1"/>
  <c r="M169" i="14"/>
  <c r="R169" i="14" s="1"/>
  <c r="O599" i="14"/>
  <c r="P599" i="14" s="1"/>
  <c r="V4276" i="6"/>
  <c r="V5634" i="6"/>
  <c r="O776" i="14"/>
  <c r="P776" i="14" s="1"/>
  <c r="V1821" i="6"/>
  <c r="O252" i="14"/>
  <c r="P252" i="14" s="1"/>
  <c r="O63" i="14"/>
  <c r="P63" i="14" s="1"/>
  <c r="V515" i="6"/>
  <c r="O772" i="14"/>
  <c r="P772" i="14" s="1"/>
  <c r="V5613" i="6"/>
  <c r="V4785" i="6"/>
  <c r="O661" i="14"/>
  <c r="P661" i="14" s="1"/>
  <c r="O714" i="14"/>
  <c r="P714" i="14" s="1"/>
  <c r="V5226" i="6"/>
  <c r="V2403" i="6"/>
  <c r="O359" i="14"/>
  <c r="P359" i="14" s="1"/>
  <c r="O157" i="14"/>
  <c r="P157" i="14" s="1"/>
  <c r="V1195" i="6"/>
  <c r="V941" i="6"/>
  <c r="O116" i="14"/>
  <c r="P116" i="14" s="1"/>
  <c r="V1233" i="6"/>
  <c r="O165" i="14"/>
  <c r="P165" i="14" s="1"/>
  <c r="V4892" i="6"/>
  <c r="O674" i="14"/>
  <c r="P674" i="14" s="1"/>
  <c r="V3392" i="6"/>
  <c r="O474" i="14"/>
  <c r="P474" i="14" s="1"/>
  <c r="V3481" i="6"/>
  <c r="O482" i="14"/>
  <c r="P482" i="14" s="1"/>
  <c r="O216" i="14"/>
  <c r="P216" i="14" s="1"/>
  <c r="V1601" i="6"/>
  <c r="O148" i="14"/>
  <c r="P148" i="14" s="1"/>
  <c r="V1153" i="6"/>
  <c r="V5686" i="6"/>
  <c r="O789" i="14"/>
  <c r="P789" i="14" s="1"/>
  <c r="O679" i="14"/>
  <c r="P679" i="14" s="1"/>
  <c r="V4929" i="6"/>
  <c r="V3946" i="6"/>
  <c r="O553" i="14"/>
  <c r="P553" i="14" s="1"/>
  <c r="O743" i="14"/>
  <c r="P743" i="14" s="1"/>
  <c r="V5415" i="6"/>
  <c r="V2076" i="6"/>
  <c r="O294" i="14"/>
  <c r="P294" i="14" s="1"/>
  <c r="V1957" i="6"/>
  <c r="O279" i="14"/>
  <c r="P279" i="14" s="1"/>
  <c r="V673" i="6"/>
  <c r="O78" i="14"/>
  <c r="P78" i="14" s="1"/>
  <c r="V290" i="6"/>
  <c r="E15" i="48"/>
  <c r="O26" i="14"/>
  <c r="P26" i="14" s="1"/>
  <c r="O645" i="14"/>
  <c r="P645" i="14" s="1"/>
  <c r="V4652" i="6"/>
  <c r="V2800" i="6"/>
  <c r="O402" i="14"/>
  <c r="P402" i="14" s="1"/>
  <c r="V1600" i="6"/>
  <c r="O215" i="14"/>
  <c r="P215" i="14" s="1"/>
  <c r="V1905" i="6"/>
  <c r="F23" i="48"/>
  <c r="O272" i="14"/>
  <c r="P272" i="14" s="1"/>
  <c r="V2452" i="6"/>
  <c r="O370" i="14"/>
  <c r="P370" i="14" s="1"/>
  <c r="O114" i="14"/>
  <c r="P114" i="14" s="1"/>
  <c r="V937" i="6"/>
  <c r="V1420" i="6"/>
  <c r="O195" i="14"/>
  <c r="P195" i="14" s="1"/>
  <c r="V4917" i="6"/>
  <c r="O677" i="14"/>
  <c r="P677" i="14" s="1"/>
  <c r="V5315" i="6"/>
  <c r="O726" i="14"/>
  <c r="P726" i="14" s="1"/>
  <c r="V4606" i="6"/>
  <c r="O640" i="14"/>
  <c r="P640" i="14" s="1"/>
  <c r="V3868" i="6"/>
  <c r="O545" i="14"/>
  <c r="P545" i="14" s="1"/>
  <c r="V2822" i="6"/>
  <c r="O409" i="14"/>
  <c r="P409" i="14" s="1"/>
  <c r="P452" i="14"/>
  <c r="V1087" i="6"/>
  <c r="O135" i="14"/>
  <c r="P135" i="14" s="1"/>
  <c r="V5331" i="6"/>
  <c r="O728" i="14"/>
  <c r="P728" i="14" s="1"/>
  <c r="V5176" i="6"/>
  <c r="O708" i="14"/>
  <c r="P708" i="14" s="1"/>
  <c r="V3235" i="6"/>
  <c r="O457" i="14"/>
  <c r="P457" i="14" s="1"/>
  <c r="V4025" i="6"/>
  <c r="O564" i="14"/>
  <c r="P564" i="14" s="1"/>
  <c r="V1715" i="6"/>
  <c r="O229" i="14"/>
  <c r="P229" i="14" s="1"/>
  <c r="V1587" i="6"/>
  <c r="O209" i="14"/>
  <c r="P209" i="14" s="1"/>
  <c r="V5777" i="6"/>
  <c r="O803" i="14"/>
  <c r="P803" i="14" s="1"/>
  <c r="V5038" i="6"/>
  <c r="O690" i="14"/>
  <c r="P690" i="14" s="1"/>
  <c r="P757" i="14"/>
  <c r="V3133" i="6"/>
  <c r="O441" i="14"/>
  <c r="P441" i="14" s="1"/>
  <c r="O525" i="14"/>
  <c r="P525" i="14" s="1"/>
  <c r="V3737" i="6"/>
  <c r="P305" i="14"/>
  <c r="V2291" i="6"/>
  <c r="O346" i="14"/>
  <c r="P346" i="14" s="1"/>
  <c r="V1091" i="6"/>
  <c r="O136" i="14"/>
  <c r="P136" i="14" s="1"/>
  <c r="V1932" i="6"/>
  <c r="O277" i="14"/>
  <c r="P277" i="14" s="1"/>
  <c r="V312" i="6"/>
  <c r="O28" i="14"/>
  <c r="P28" i="14" s="1"/>
  <c r="V4686" i="6"/>
  <c r="O649" i="14"/>
  <c r="P649" i="14" s="1"/>
  <c r="V5109" i="6"/>
  <c r="O700" i="14"/>
  <c r="P700" i="14" s="1"/>
  <c r="V3017" i="6"/>
  <c r="O427" i="14"/>
  <c r="P427" i="14" s="1"/>
  <c r="P454" i="14"/>
  <c r="P179" i="14"/>
  <c r="P543" i="14"/>
  <c r="O152" i="14"/>
  <c r="P152" i="14" s="1"/>
  <c r="V1174" i="6"/>
  <c r="V1732" i="6"/>
  <c r="O234" i="14"/>
  <c r="P234" i="14" s="1"/>
  <c r="V5629" i="6"/>
  <c r="O775" i="14"/>
  <c r="P775" i="14" s="1"/>
  <c r="V2799" i="6"/>
  <c r="O401" i="14"/>
  <c r="P401" i="14" s="1"/>
  <c r="V2090" i="6"/>
  <c r="O301" i="14"/>
  <c r="P301" i="14" s="1"/>
  <c r="V1826" i="6"/>
  <c r="O253" i="14"/>
  <c r="P253" i="14" s="1"/>
  <c r="V1722" i="6"/>
  <c r="O233" i="14"/>
  <c r="P233" i="14" s="1"/>
  <c r="V462" i="6"/>
  <c r="O45" i="14"/>
  <c r="P45" i="14" s="1"/>
  <c r="P795" i="14"/>
  <c r="V5495" i="6"/>
  <c r="O754" i="14"/>
  <c r="P754" i="14" s="1"/>
  <c r="V5243" i="6"/>
  <c r="O717" i="14"/>
  <c r="P717" i="14" s="1"/>
  <c r="V4363" i="6"/>
  <c r="O606" i="14"/>
  <c r="P606" i="14" s="1"/>
  <c r="V3106" i="6"/>
  <c r="O439" i="14"/>
  <c r="P439" i="14" s="1"/>
  <c r="V3260" i="6"/>
  <c r="O459" i="14"/>
  <c r="P459" i="14" s="1"/>
  <c r="O124" i="14"/>
  <c r="P124" i="14" s="1"/>
  <c r="V987" i="6"/>
  <c r="O303" i="14"/>
  <c r="P303" i="14" s="1"/>
  <c r="V2119" i="6"/>
  <c r="P341" i="14"/>
  <c r="V2271" i="6"/>
  <c r="O342" i="14"/>
  <c r="P342" i="14" s="1"/>
  <c r="V21" i="6"/>
  <c r="O5" i="14"/>
  <c r="P5" i="14" s="1"/>
  <c r="V4992" i="6"/>
  <c r="O686" i="14"/>
  <c r="P686" i="14" s="1"/>
  <c r="V4082" i="6"/>
  <c r="O572" i="14"/>
  <c r="P572" i="14" s="1"/>
  <c r="V3580" i="6"/>
  <c r="O501" i="14"/>
  <c r="P501" i="14" s="1"/>
  <c r="V2518" i="6"/>
  <c r="O375" i="14"/>
  <c r="P375" i="14" s="1"/>
  <c r="V1183" i="6"/>
  <c r="O155" i="14"/>
  <c r="P155" i="14" s="1"/>
  <c r="V1700" i="6"/>
  <c r="O228" i="14"/>
  <c r="P228" i="14" s="1"/>
  <c r="V685" i="6"/>
  <c r="O83" i="14"/>
  <c r="P83" i="14" s="1"/>
  <c r="V5547" i="6"/>
  <c r="O765" i="14"/>
  <c r="P765" i="14" s="1"/>
  <c r="V5323" i="6"/>
  <c r="O727" i="14"/>
  <c r="P727" i="14" s="1"/>
  <c r="O356" i="14"/>
  <c r="P356" i="14" s="1"/>
  <c r="V2366" i="6"/>
  <c r="V2432" i="6"/>
  <c r="E35" i="48"/>
  <c r="O362" i="14"/>
  <c r="P362" i="14" s="1"/>
  <c r="V1341" i="6"/>
  <c r="O181" i="14"/>
  <c r="P181" i="14" s="1"/>
  <c r="V1321" i="6"/>
  <c r="O176" i="14"/>
  <c r="P176" i="14" s="1"/>
  <c r="O151" i="14"/>
  <c r="P151" i="14" s="1"/>
  <c r="V1158" i="6"/>
  <c r="V5715" i="6"/>
  <c r="O792" i="14"/>
  <c r="P792" i="14" s="1"/>
  <c r="V2879" i="6"/>
  <c r="O414" i="14"/>
  <c r="P414" i="14" s="1"/>
  <c r="V797" i="6"/>
  <c r="O92" i="14"/>
  <c r="P92" i="14" s="1"/>
  <c r="V5153" i="6"/>
  <c r="O705" i="14"/>
  <c r="P705" i="14" s="1"/>
  <c r="V5229" i="6"/>
  <c r="O715" i="14"/>
  <c r="P715" i="14" s="1"/>
  <c r="V4982" i="6"/>
  <c r="O685" i="14"/>
  <c r="P685" i="14" s="1"/>
  <c r="V5040" i="6"/>
  <c r="O691" i="14"/>
  <c r="P691" i="14" s="1"/>
  <c r="V3646" i="6"/>
  <c r="O512" i="14"/>
  <c r="P512" i="14" s="1"/>
  <c r="V2857" i="6"/>
  <c r="O413" i="14"/>
  <c r="P413" i="14" s="1"/>
  <c r="V2059" i="6"/>
  <c r="O293" i="14"/>
  <c r="P293" i="14" s="1"/>
  <c r="O23" i="14"/>
  <c r="P23" i="14" s="1"/>
  <c r="E14" i="48"/>
  <c r="I14" i="48" s="1"/>
  <c r="H14" i="48" s="1"/>
  <c r="V234" i="6"/>
  <c r="V3" i="6"/>
  <c r="O3" i="14"/>
  <c r="P3" i="14" s="1"/>
  <c r="D12" i="48"/>
  <c r="I12" i="48" s="1"/>
  <c r="H12" i="48" s="1"/>
  <c r="V5087" i="6"/>
  <c r="O699" i="14"/>
  <c r="P699" i="14" s="1"/>
  <c r="O689" i="14"/>
  <c r="P689" i="14" s="1"/>
  <c r="V5020" i="6"/>
  <c r="V2190" i="6"/>
  <c r="O318" i="14"/>
  <c r="P318" i="14" s="1"/>
  <c r="V1229" i="6"/>
  <c r="O164" i="14"/>
  <c r="P164" i="14" s="1"/>
  <c r="O644" i="14"/>
  <c r="P644" i="14" s="1"/>
  <c r="V4639" i="6"/>
  <c r="V4289" i="6"/>
  <c r="O600" i="14"/>
  <c r="P600" i="14" s="1"/>
  <c r="V2426" i="6"/>
  <c r="O360" i="14"/>
  <c r="P360" i="14" s="1"/>
  <c r="V482" i="6"/>
  <c r="O52" i="14"/>
  <c r="P52" i="14" s="1"/>
  <c r="V1993" i="6"/>
  <c r="O283" i="14"/>
  <c r="P283" i="14" s="1"/>
  <c r="O106" i="14"/>
  <c r="P106" i="14" s="1"/>
  <c r="V909" i="6"/>
  <c r="O210" i="14"/>
  <c r="P210" i="14" s="1"/>
  <c r="V1590" i="6"/>
  <c r="O193" i="14"/>
  <c r="P193" i="14" s="1"/>
  <c r="V1418" i="6"/>
  <c r="F38" i="48"/>
  <c r="V1267" i="6"/>
  <c r="V792" i="6"/>
  <c r="O90" i="14"/>
  <c r="P90" i="14" s="1"/>
  <c r="V3843" i="6"/>
  <c r="O542" i="14"/>
  <c r="P542" i="14" s="1"/>
  <c r="V4054" i="6"/>
  <c r="O569" i="14"/>
  <c r="P569" i="14" s="1"/>
  <c r="V5299" i="6"/>
  <c r="O724" i="14"/>
  <c r="P724" i="14" s="1"/>
  <c r="O408" i="14"/>
  <c r="P408" i="14" s="1"/>
  <c r="V2820" i="6"/>
  <c r="V2165" i="6"/>
  <c r="O315" i="14"/>
  <c r="P315" i="14" s="1"/>
  <c r="V1683" i="6"/>
  <c r="O227" i="14"/>
  <c r="P227" i="14" s="1"/>
  <c r="V5775" i="6"/>
  <c r="O802" i="14"/>
  <c r="P802" i="14" s="1"/>
  <c r="O704" i="14"/>
  <c r="P704" i="14" s="1"/>
  <c r="V5140" i="6"/>
  <c r="V4629" i="6"/>
  <c r="O643" i="14"/>
  <c r="P643" i="14" s="1"/>
  <c r="V4312" i="6"/>
  <c r="O602" i="14"/>
  <c r="P602" i="14" s="1"/>
  <c r="V1627" i="6"/>
  <c r="O219" i="14"/>
  <c r="P219" i="14" s="1"/>
  <c r="V2194" i="6"/>
  <c r="O319" i="14"/>
  <c r="P319" i="14" s="1"/>
  <c r="V628" i="6"/>
  <c r="O72" i="14"/>
  <c r="P72" i="14" s="1"/>
  <c r="O694" i="14"/>
  <c r="P694" i="14" s="1"/>
  <c r="V5067" i="6"/>
  <c r="V3680" i="6"/>
  <c r="O519" i="14"/>
  <c r="P519" i="14" s="1"/>
  <c r="O411" i="14"/>
  <c r="P411" i="14" s="1"/>
  <c r="V2839" i="6"/>
  <c r="D56" i="48"/>
  <c r="I56" i="48" s="1"/>
  <c r="H56" i="48" s="1"/>
  <c r="E18" i="48"/>
  <c r="V2391" i="6"/>
  <c r="O358" i="14"/>
  <c r="P358" i="14" s="1"/>
  <c r="V5132" i="6"/>
  <c r="O703" i="14"/>
  <c r="P703" i="14" s="1"/>
  <c r="V4740" i="6"/>
  <c r="O655" i="14"/>
  <c r="P655" i="14" s="1"/>
  <c r="P428" i="14"/>
  <c r="V5570" i="6"/>
  <c r="O767" i="14"/>
  <c r="P767" i="14" s="1"/>
  <c r="V3560" i="6"/>
  <c r="O497" i="14"/>
  <c r="P497" i="14" s="1"/>
  <c r="P211" i="14"/>
  <c r="V5650" i="6"/>
  <c r="O778" i="14"/>
  <c r="P778" i="14" s="1"/>
  <c r="V3939" i="6"/>
  <c r="O550" i="14"/>
  <c r="P550" i="14" s="1"/>
  <c r="O562" i="14"/>
  <c r="P562" i="14" s="1"/>
  <c r="V4001" i="6"/>
  <c r="O292" i="14"/>
  <c r="P292" i="14" s="1"/>
  <c r="V2052" i="6"/>
  <c r="P137" i="14"/>
  <c r="O44" i="14"/>
  <c r="P44" i="14" s="1"/>
  <c r="V459" i="6"/>
  <c r="V2307" i="6"/>
  <c r="O347" i="14"/>
  <c r="P347" i="14" s="1"/>
  <c r="V467" i="6"/>
  <c r="O48" i="14"/>
  <c r="P48" i="14" s="1"/>
  <c r="V472" i="6"/>
  <c r="O49" i="14"/>
  <c r="P49" i="14" s="1"/>
  <c r="V4862" i="6"/>
  <c r="O671" i="14"/>
  <c r="P671" i="14" s="1"/>
  <c r="V5122" i="6"/>
  <c r="O702" i="14"/>
  <c r="P702" i="14" s="1"/>
  <c r="P554" i="14"/>
  <c r="V3533" i="6"/>
  <c r="O495" i="14"/>
  <c r="P495" i="14" s="1"/>
  <c r="V2340" i="6"/>
  <c r="O352" i="14"/>
  <c r="P352" i="14" s="1"/>
  <c r="V2436" i="6"/>
  <c r="O363" i="14"/>
  <c r="P363" i="14" s="1"/>
  <c r="V965" i="6"/>
  <c r="O120" i="14"/>
  <c r="P120" i="14" s="1"/>
  <c r="V4869" i="6"/>
  <c r="O672" i="14"/>
  <c r="P672" i="14" s="1"/>
  <c r="V3222" i="6"/>
  <c r="O456" i="14"/>
  <c r="P456" i="14" s="1"/>
  <c r="P437" i="14"/>
  <c r="V2106" i="6"/>
  <c r="O302" i="14"/>
  <c r="P302" i="14" s="1"/>
  <c r="V1156" i="6"/>
  <c r="O150" i="14"/>
  <c r="P150" i="14" s="1"/>
  <c r="V5597" i="6"/>
  <c r="O771" i="14"/>
  <c r="P771" i="14" s="1"/>
  <c r="V4840" i="6"/>
  <c r="O669" i="14"/>
  <c r="P669" i="14" s="1"/>
  <c r="P736" i="14"/>
  <c r="V3048" i="6"/>
  <c r="O430" i="14"/>
  <c r="P430" i="14" s="1"/>
  <c r="V421" i="6"/>
  <c r="O41" i="14"/>
  <c r="P41" i="14" s="1"/>
  <c r="V1785" i="6"/>
  <c r="O240" i="14"/>
  <c r="P240" i="14" s="1"/>
  <c r="O105" i="14"/>
  <c r="P105" i="14" s="1"/>
  <c r="V906" i="6"/>
  <c r="P192" i="14"/>
  <c r="V375" i="6"/>
  <c r="O38" i="14"/>
  <c r="P38" i="14" s="1"/>
  <c r="P665" i="14"/>
  <c r="V4926" i="6"/>
  <c r="O678" i="14"/>
  <c r="P678" i="14" s="1"/>
  <c r="V3265" i="6"/>
  <c r="O460" i="14"/>
  <c r="P460" i="14" s="1"/>
  <c r="O403" i="14"/>
  <c r="P403" i="14" s="1"/>
  <c r="AF2" i="6"/>
  <c r="B6" i="48"/>
  <c r="R254" i="14"/>
  <c r="V1180" i="6"/>
  <c r="O154" i="14"/>
  <c r="P154" i="14" s="1"/>
  <c r="V4415" i="6"/>
  <c r="O616" i="14"/>
  <c r="P616" i="14" s="1"/>
  <c r="D43" i="48"/>
  <c r="O378" i="14"/>
  <c r="P378" i="14" s="1"/>
  <c r="V2539" i="6"/>
  <c r="V1329" i="6"/>
  <c r="O177" i="14"/>
  <c r="P177" i="14" s="1"/>
  <c r="V580" i="6"/>
  <c r="O70" i="14"/>
  <c r="P70" i="14" s="1"/>
  <c r="O791" i="14"/>
  <c r="P791" i="14" s="1"/>
  <c r="V5704" i="6"/>
  <c r="O746" i="14"/>
  <c r="P746" i="14" s="1"/>
  <c r="V5442" i="6"/>
  <c r="V3213" i="6"/>
  <c r="O455" i="14"/>
  <c r="P455" i="14" s="1"/>
  <c r="V1984" i="6"/>
  <c r="O282" i="14"/>
  <c r="P282" i="14" s="1"/>
  <c r="V1921" i="6"/>
  <c r="O276" i="14"/>
  <c r="P276" i="14" s="1"/>
  <c r="O146" i="14"/>
  <c r="P146" i="14" s="1"/>
  <c r="V1149" i="6"/>
  <c r="V1071" i="6"/>
  <c r="O132" i="14"/>
  <c r="P132" i="14" s="1"/>
  <c r="P731" i="14"/>
  <c r="V5453" i="6"/>
  <c r="O747" i="14"/>
  <c r="P747" i="14" s="1"/>
  <c r="V5079" i="6"/>
  <c r="O698" i="14"/>
  <c r="P698" i="14" s="1"/>
  <c r="O395" i="14"/>
  <c r="P395" i="14" s="1"/>
  <c r="V2736" i="6"/>
  <c r="V4516" i="6"/>
  <c r="O632" i="14"/>
  <c r="P632" i="14" s="1"/>
  <c r="V543" i="6"/>
  <c r="O68" i="14"/>
  <c r="P68" i="14" s="1"/>
  <c r="V1585" i="6"/>
  <c r="O208" i="14"/>
  <c r="P208" i="14" s="1"/>
  <c r="O247" i="14"/>
  <c r="P247" i="14" s="1"/>
  <c r="V1813" i="6"/>
  <c r="V1145" i="6"/>
  <c r="O144" i="14"/>
  <c r="P144" i="14" s="1"/>
  <c r="F18" i="48"/>
  <c r="P720" i="14"/>
  <c r="V4385" i="6"/>
  <c r="O613" i="14"/>
  <c r="P613" i="14" s="1"/>
  <c r="V2599" i="6"/>
  <c r="O386" i="14"/>
  <c r="P386" i="14" s="1"/>
  <c r="V834" i="6"/>
  <c r="O95" i="14"/>
  <c r="P95" i="14" s="1"/>
  <c r="V5381" i="6"/>
  <c r="O737" i="14"/>
  <c r="P737" i="14" s="1"/>
  <c r="V2467" i="6"/>
  <c r="O371" i="14"/>
  <c r="P371" i="14" s="1"/>
  <c r="V2158" i="6"/>
  <c r="O312" i="14"/>
  <c r="P312" i="14" s="1"/>
  <c r="V2208" i="6"/>
  <c r="O320" i="14"/>
  <c r="P320" i="14" s="1"/>
  <c r="V994" i="6"/>
  <c r="O127" i="14"/>
  <c r="P127" i="14" s="1"/>
  <c r="O126" i="14"/>
  <c r="P126" i="14" s="1"/>
  <c r="V991" i="6"/>
  <c r="V5724" i="6"/>
  <c r="O794" i="14"/>
  <c r="P794" i="14" s="1"/>
  <c r="V2681" i="6"/>
  <c r="G28" i="48"/>
  <c r="O391" i="14"/>
  <c r="P391" i="14" s="1"/>
  <c r="V493" i="6"/>
  <c r="O54" i="14"/>
  <c r="P54" i="14" s="1"/>
  <c r="F17" i="48"/>
  <c r="V1948" i="6"/>
  <c r="O278" i="14"/>
  <c r="P278" i="14" s="1"/>
  <c r="V661" i="6"/>
  <c r="O76" i="14"/>
  <c r="P76" i="14" s="1"/>
  <c r="V4909" i="6"/>
  <c r="O676" i="14"/>
  <c r="P676" i="14" s="1"/>
  <c r="V4297" i="6"/>
  <c r="O601" i="14"/>
  <c r="P601" i="14" s="1"/>
  <c r="V4942" i="6"/>
  <c r="O680" i="14"/>
  <c r="P680" i="14" s="1"/>
  <c r="O565" i="14"/>
  <c r="P565" i="14" s="1"/>
  <c r="V4035" i="6"/>
  <c r="V2784" i="6"/>
  <c r="O400" i="14"/>
  <c r="P400" i="14" s="1"/>
  <c r="V3092" i="6"/>
  <c r="O438" i="14"/>
  <c r="P438" i="14" s="1"/>
  <c r="V1404" i="6"/>
  <c r="O187" i="14"/>
  <c r="P187" i="14" s="1"/>
  <c r="O96" i="14"/>
  <c r="P96" i="14" s="1"/>
  <c r="V841" i="6"/>
  <c r="O662" i="14"/>
  <c r="P662" i="14" s="1"/>
  <c r="V4776" i="6"/>
  <c r="V3400" i="6"/>
  <c r="O475" i="14"/>
  <c r="P475" i="14" s="1"/>
  <c r="V2122" i="6"/>
  <c r="O304" i="14"/>
  <c r="P304" i="14" s="1"/>
  <c r="V5524" i="6"/>
  <c r="O758" i="14"/>
  <c r="P758" i="14" s="1"/>
  <c r="V5182" i="6"/>
  <c r="O709" i="14"/>
  <c r="P709" i="14" s="1"/>
  <c r="V1084" i="6"/>
  <c r="O134" i="14"/>
  <c r="P134" i="14" s="1"/>
  <c r="V2715" i="6"/>
  <c r="O394" i="14"/>
  <c r="P394" i="14" s="1"/>
  <c r="V1855" i="6"/>
  <c r="O255" i="14"/>
  <c r="P255" i="14" s="1"/>
  <c r="V1197" i="6"/>
  <c r="O158" i="14"/>
  <c r="P158" i="14" s="1"/>
  <c r="V1506" i="6"/>
  <c r="O202" i="14"/>
  <c r="P202" i="14" s="1"/>
  <c r="V1191" i="6"/>
  <c r="O156" i="14"/>
  <c r="P156" i="14" s="1"/>
  <c r="G38" i="48"/>
  <c r="V1842" i="6"/>
  <c r="O254" i="14"/>
  <c r="P254" i="14" s="1"/>
  <c r="V1512" i="6"/>
  <c r="O207" i="14"/>
  <c r="P207" i="14" s="1"/>
  <c r="V3746" i="6"/>
  <c r="O526" i="14"/>
  <c r="P526" i="14" s="1"/>
  <c r="V4323" i="6"/>
  <c r="O603" i="14"/>
  <c r="P603" i="14" s="1"/>
  <c r="D39" i="48"/>
  <c r="I39" i="48" s="1"/>
  <c r="H39" i="48" s="1"/>
  <c r="U1753" i="6"/>
  <c r="D23" i="48" s="1"/>
  <c r="M237" i="14"/>
  <c r="R237" i="14" s="1"/>
  <c r="V4405" i="6"/>
  <c r="O615" i="14"/>
  <c r="P615" i="14" s="1"/>
  <c r="V4264" i="6"/>
  <c r="O598" i="14"/>
  <c r="P598" i="14" s="1"/>
  <c r="V4729" i="6"/>
  <c r="O654" i="14"/>
  <c r="P654" i="14" s="1"/>
  <c r="V2145" i="6"/>
  <c r="O307" i="14"/>
  <c r="P307" i="14" s="1"/>
  <c r="O263" i="14"/>
  <c r="P263" i="14" s="1"/>
  <c r="V1882" i="6"/>
  <c r="V1099" i="6"/>
  <c r="O140" i="14"/>
  <c r="P140" i="14" s="1"/>
  <c r="V5461" i="6"/>
  <c r="O750" i="14"/>
  <c r="P750" i="14" s="1"/>
  <c r="V5693" i="6"/>
  <c r="O790" i="14"/>
  <c r="P790" i="14" s="1"/>
  <c r="V1501" i="6"/>
  <c r="O201" i="14"/>
  <c r="P201" i="14" s="1"/>
  <c r="V2015" i="6"/>
  <c r="O284" i="14"/>
  <c r="P284" i="14" s="1"/>
  <c r="V2508" i="6"/>
  <c r="O374" i="14"/>
  <c r="P374" i="14" s="1"/>
  <c r="V3758" i="6"/>
  <c r="O527" i="14"/>
  <c r="P527" i="14" s="1"/>
  <c r="V4879" i="6"/>
  <c r="O673" i="14"/>
  <c r="P673" i="14" s="1"/>
  <c r="V2287" i="6"/>
  <c r="O344" i="14"/>
  <c r="P344" i="14" s="1"/>
  <c r="E30" i="48"/>
  <c r="V2974" i="6"/>
  <c r="O419" i="14"/>
  <c r="P419" i="14" s="1"/>
  <c r="V1017" i="6"/>
  <c r="O129" i="14"/>
  <c r="P129" i="14" s="1"/>
  <c r="E33" i="48"/>
  <c r="V1443" i="6"/>
  <c r="O198" i="14"/>
  <c r="P198" i="14" s="1"/>
  <c r="E19" i="48"/>
  <c r="E36" i="48"/>
  <c r="O69" i="14"/>
  <c r="P69" i="14" s="1"/>
  <c r="V557" i="6"/>
  <c r="V4901" i="6"/>
  <c r="O675" i="14"/>
  <c r="P675" i="14" s="1"/>
  <c r="O563" i="14"/>
  <c r="P563" i="14" s="1"/>
  <c r="V4011" i="6"/>
  <c r="V2843" i="6"/>
  <c r="G30" i="48"/>
  <c r="O412" i="14"/>
  <c r="P412" i="14" s="1"/>
  <c r="P744" i="14"/>
  <c r="V2558" i="6"/>
  <c r="O379" i="14"/>
  <c r="P379" i="14" s="1"/>
  <c r="V1873" i="6"/>
  <c r="O259" i="14"/>
  <c r="P259" i="14" s="1"/>
  <c r="V5233" i="6"/>
  <c r="O716" i="14"/>
  <c r="P716" i="14" s="1"/>
  <c r="V3303" i="6"/>
  <c r="O464" i="14"/>
  <c r="P464" i="14" s="1"/>
  <c r="P426" i="14"/>
  <c r="V1869" i="6"/>
  <c r="O258" i="14"/>
  <c r="P258" i="14" s="1"/>
  <c r="V2280" i="6"/>
  <c r="O343" i="14"/>
  <c r="P343" i="14" s="1"/>
  <c r="O416" i="14"/>
  <c r="P416" i="14" s="1"/>
  <c r="V2913" i="6"/>
  <c r="V1511" i="6"/>
  <c r="O203" i="14"/>
  <c r="P203" i="14" s="1"/>
  <c r="O357" i="14"/>
  <c r="P357" i="14" s="1"/>
  <c r="V2367" i="6"/>
  <c r="V5675" i="6"/>
  <c r="O788" i="14"/>
  <c r="P788" i="14" s="1"/>
  <c r="V4758" i="6"/>
  <c r="O664" i="14"/>
  <c r="P664" i="14" s="1"/>
  <c r="P653" i="14"/>
  <c r="V3503" i="6"/>
  <c r="O483" i="14"/>
  <c r="P483" i="14" s="1"/>
  <c r="P410" i="14"/>
  <c r="O458" i="14"/>
  <c r="P458" i="14" s="1"/>
  <c r="V3241" i="6"/>
  <c r="V843" i="6"/>
  <c r="O97" i="14"/>
  <c r="P97" i="14" s="1"/>
  <c r="V5307" i="6"/>
  <c r="O725" i="14"/>
  <c r="P725" i="14" s="1"/>
  <c r="O751" i="14"/>
  <c r="P751" i="14" s="1"/>
  <c r="V5471" i="6"/>
  <c r="V2347" i="6"/>
  <c r="O353" i="14"/>
  <c r="P353" i="14" s="1"/>
  <c r="V2172" i="6"/>
  <c r="O316" i="14"/>
  <c r="P316" i="14" s="1"/>
  <c r="V1780" i="6"/>
  <c r="O239" i="14"/>
  <c r="P239" i="14" s="1"/>
  <c r="P147" i="14"/>
  <c r="V5510" i="6"/>
  <c r="O756" i="14"/>
  <c r="P756" i="14" s="1"/>
  <c r="V5762" i="6"/>
  <c r="O801" i="14"/>
  <c r="P801" i="14" s="1"/>
  <c r="V5272" i="6"/>
  <c r="O721" i="14"/>
  <c r="P721" i="14" s="1"/>
  <c r="V4554" i="6"/>
  <c r="O635" i="14"/>
  <c r="P635" i="14" s="1"/>
  <c r="O351" i="14"/>
  <c r="P351" i="14" s="1"/>
  <c r="V2336" i="6"/>
  <c r="V2818" i="6"/>
  <c r="O407" i="14"/>
  <c r="P407" i="14" s="1"/>
  <c r="V1425" i="6"/>
  <c r="O196" i="14"/>
  <c r="P196" i="14" s="1"/>
  <c r="V352" i="6"/>
  <c r="O34" i="14"/>
  <c r="P34" i="14" s="1"/>
  <c r="V905" i="6"/>
  <c r="O104" i="14"/>
  <c r="P104" i="14" s="1"/>
  <c r="V331" i="6"/>
  <c r="O31" i="14"/>
  <c r="P31" i="14" s="1"/>
  <c r="V5117" i="6"/>
  <c r="O701" i="14"/>
  <c r="P701" i="14" s="1"/>
  <c r="O711" i="14"/>
  <c r="P711" i="14" s="1"/>
  <c r="V5212" i="6"/>
  <c r="V2572" i="6"/>
  <c r="E43" i="48"/>
  <c r="O380" i="14"/>
  <c r="P380" i="14" s="1"/>
  <c r="U1787" i="6"/>
  <c r="M241" i="14"/>
  <c r="R241" i="14" s="1"/>
  <c r="V317" i="6"/>
  <c r="O30" i="14"/>
  <c r="P30" i="14" s="1"/>
  <c r="V4670" i="6"/>
  <c r="O647" i="14"/>
  <c r="P647" i="14" s="1"/>
  <c r="V4809" i="6"/>
  <c r="O659" i="14"/>
  <c r="P659" i="14" s="1"/>
  <c r="V2162" i="6"/>
  <c r="O314" i="14"/>
  <c r="P314" i="14" s="1"/>
  <c r="V2480" i="6"/>
  <c r="O372" i="14"/>
  <c r="P372" i="14" s="1"/>
  <c r="V1917" i="6"/>
  <c r="O274" i="14"/>
  <c r="P274" i="14" s="1"/>
  <c r="E38" i="48"/>
  <c r="F50" i="48"/>
  <c r="I50" i="48" s="1"/>
  <c r="H50" i="48" s="1"/>
  <c r="V4533" i="6"/>
  <c r="O637" i="14"/>
  <c r="P637" i="14" s="1"/>
  <c r="O739" i="14"/>
  <c r="P739" i="14" s="1"/>
  <c r="V5399" i="6"/>
  <c r="V4510" i="6"/>
  <c r="O631" i="14"/>
  <c r="P631" i="14" s="1"/>
  <c r="V4221" i="6"/>
  <c r="O595" i="14"/>
  <c r="P595" i="14" s="1"/>
  <c r="V1970" i="6"/>
  <c r="O280" i="14"/>
  <c r="P280" i="14" s="1"/>
  <c r="V2180" i="6"/>
  <c r="O317" i="14"/>
  <c r="P317" i="14" s="1"/>
  <c r="V1223" i="6"/>
  <c r="O162" i="14"/>
  <c r="P162" i="14" s="1"/>
  <c r="V2614" i="6"/>
  <c r="O387" i="14"/>
  <c r="P387" i="14" s="1"/>
  <c r="V369" i="6"/>
  <c r="O36" i="14"/>
  <c r="P36" i="14" s="1"/>
  <c r="V4662" i="6"/>
  <c r="O646" i="14"/>
  <c r="P646" i="14" s="1"/>
  <c r="V5056" i="6"/>
  <c r="O693" i="14"/>
  <c r="P693" i="14" s="1"/>
  <c r="V2976" i="6"/>
  <c r="O420" i="14"/>
  <c r="P420" i="14" s="1"/>
  <c r="V484" i="6"/>
  <c r="O53" i="14"/>
  <c r="P53" i="14" s="1"/>
  <c r="F16" i="48"/>
  <c r="I15" i="48"/>
  <c r="H15" i="48" s="1"/>
  <c r="V4700" i="6"/>
  <c r="O650" i="14"/>
  <c r="P650" i="14" s="1"/>
  <c r="O722" i="14"/>
  <c r="P722" i="14" s="1"/>
  <c r="V5277" i="6"/>
  <c r="V3619" i="6"/>
  <c r="O502" i="14"/>
  <c r="P502" i="14" s="1"/>
  <c r="V1658" i="6"/>
  <c r="O225" i="14"/>
  <c r="P225" i="14" s="1"/>
  <c r="V644" i="6"/>
  <c r="O75" i="14"/>
  <c r="P75" i="14" s="1"/>
  <c r="V5391" i="6"/>
  <c r="O738" i="14"/>
  <c r="P738" i="14" s="1"/>
  <c r="V3125" i="6"/>
  <c r="O440" i="14"/>
  <c r="P440" i="14" s="1"/>
  <c r="V1811" i="6"/>
  <c r="O246" i="14"/>
  <c r="P246" i="14" s="1"/>
  <c r="V1649" i="6"/>
  <c r="O222" i="14"/>
  <c r="P222" i="14" s="1"/>
  <c r="V5050" i="6"/>
  <c r="O692" i="14"/>
  <c r="P692" i="14" s="1"/>
  <c r="V4619" i="6"/>
  <c r="O642" i="14"/>
  <c r="P642" i="14" s="1"/>
  <c r="V3969" i="6"/>
  <c r="O559" i="14"/>
  <c r="P559" i="14" s="1"/>
  <c r="V2773" i="6"/>
  <c r="O397" i="14"/>
  <c r="P397" i="14" s="1"/>
  <c r="V5367" i="6"/>
  <c r="O734" i="14"/>
  <c r="P734" i="14" s="1"/>
  <c r="V5669" i="6"/>
  <c r="O787" i="14"/>
  <c r="P787" i="14" s="1"/>
  <c r="V2496" i="6"/>
  <c r="O373" i="14"/>
  <c r="P373" i="14" s="1"/>
  <c r="V5432" i="6"/>
  <c r="O745" i="14"/>
  <c r="P745" i="14" s="1"/>
  <c r="V4376" i="6"/>
  <c r="O612" i="14"/>
  <c r="P612" i="14" s="1"/>
  <c r="V475" i="6"/>
  <c r="O51" i="14"/>
  <c r="P51" i="14" s="1"/>
  <c r="V1226" i="6"/>
  <c r="O163" i="14"/>
  <c r="P163" i="14" s="1"/>
  <c r="V518" i="6"/>
  <c r="O65" i="14"/>
  <c r="P65" i="14" s="1"/>
  <c r="V3655" i="6"/>
  <c r="O513" i="14"/>
  <c r="P513" i="14" s="1"/>
  <c r="V3989" i="6"/>
  <c r="O561" i="14"/>
  <c r="P561" i="14" s="1"/>
  <c r="V5813" i="6"/>
  <c r="O811" i="14"/>
  <c r="P811" i="14" s="1"/>
  <c r="V1299" i="6"/>
  <c r="D25" i="48"/>
  <c r="V1304" i="6"/>
  <c r="D32" i="48"/>
  <c r="I32" i="48" s="1"/>
  <c r="H32" i="48" s="1"/>
  <c r="V1369" i="6"/>
  <c r="F21" i="48"/>
  <c r="V1290" i="6"/>
  <c r="D33" i="48"/>
  <c r="U1287" i="6"/>
  <c r="M171" i="14"/>
  <c r="R171" i="14" s="1"/>
  <c r="V1305" i="6"/>
  <c r="D22" i="48"/>
  <c r="V1292" i="6"/>
  <c r="D38" i="48"/>
  <c r="V1561" i="6"/>
  <c r="E22" i="48"/>
  <c r="U1361" i="6"/>
  <c r="M185" i="14"/>
  <c r="R185" i="14" s="1"/>
  <c r="V1394" i="6"/>
  <c r="D31" i="48"/>
  <c r="I31" i="48" s="1"/>
  <c r="H31" i="48" s="1"/>
  <c r="D20" i="48"/>
  <c r="V1562" i="6"/>
  <c r="E23" i="48"/>
  <c r="V1365" i="6"/>
  <c r="D28" i="48"/>
  <c r="I28" i="48" s="1"/>
  <c r="H28" i="48" s="1"/>
  <c r="V1293" i="6"/>
  <c r="V14" i="6"/>
  <c r="O4" i="14"/>
  <c r="V4952" i="6"/>
  <c r="O681" i="14"/>
  <c r="P681" i="14" s="1"/>
  <c r="O622" i="14"/>
  <c r="P622" i="14" s="1"/>
  <c r="V4449" i="6"/>
  <c r="F46" i="48"/>
  <c r="V1669" i="6"/>
  <c r="O226" i="14"/>
  <c r="P226" i="14" s="1"/>
  <c r="D29" i="48"/>
  <c r="I29" i="48" s="1"/>
  <c r="H29" i="48" s="1"/>
  <c r="V729" i="6"/>
  <c r="O84" i="14"/>
  <c r="P84" i="14" s="1"/>
  <c r="F20" i="48"/>
  <c r="O626" i="14"/>
  <c r="P626" i="14" s="1"/>
  <c r="V4487" i="6"/>
  <c r="O521" i="14"/>
  <c r="P521" i="14" s="1"/>
  <c r="V3706" i="6"/>
  <c r="U1382" i="6"/>
  <c r="M186" i="14"/>
  <c r="R186" i="14" s="1"/>
  <c r="V82" i="6"/>
  <c r="D17" i="48"/>
  <c r="P77" i="6"/>
  <c r="N2" i="6"/>
  <c r="V4974" i="6"/>
  <c r="O684" i="14"/>
  <c r="P684" i="14" s="1"/>
  <c r="V4117" i="6"/>
  <c r="O584" i="14"/>
  <c r="P584" i="14" s="1"/>
  <c r="P813" i="14"/>
  <c r="V4575" i="6"/>
  <c r="O634" i="14"/>
  <c r="P634" i="14" s="1"/>
  <c r="V4075" i="6"/>
  <c r="O571" i="14"/>
  <c r="P571" i="14" s="1"/>
  <c r="V3921" i="6"/>
  <c r="O549" i="14"/>
  <c r="P549" i="14" s="1"/>
  <c r="V3415" i="6"/>
  <c r="O477" i="14"/>
  <c r="P477" i="14" s="1"/>
  <c r="V2706" i="6"/>
  <c r="O393" i="14"/>
  <c r="P393" i="14" s="1"/>
  <c r="V875" i="6"/>
  <c r="O101" i="14"/>
  <c r="P101" i="14" s="1"/>
  <c r="O688" i="14"/>
  <c r="P688" i="14" s="1"/>
  <c r="V5013" i="6"/>
  <c r="O520" i="14"/>
  <c r="P520" i="14" s="1"/>
  <c r="V3692" i="6"/>
  <c r="O472" i="14"/>
  <c r="P472" i="14" s="1"/>
  <c r="V3362" i="6"/>
  <c r="O465" i="14"/>
  <c r="P465" i="14" s="1"/>
  <c r="F37" i="48"/>
  <c r="I37" i="48" s="1"/>
  <c r="H37" i="48" s="1"/>
  <c r="V3318" i="6"/>
  <c r="V345" i="6"/>
  <c r="O33" i="14"/>
  <c r="P33" i="14" s="1"/>
  <c r="E17" i="48"/>
  <c r="P463" i="14"/>
  <c r="O624" i="14"/>
  <c r="P624" i="14" s="1"/>
  <c r="V4462" i="6"/>
  <c r="O396" i="14"/>
  <c r="P396" i="14" s="1"/>
  <c r="V2745" i="6"/>
  <c r="O621" i="14"/>
  <c r="P621" i="14" s="1"/>
  <c r="V4441" i="6"/>
  <c r="F44" i="48"/>
  <c r="V1570" i="6"/>
  <c r="O204" i="14"/>
  <c r="P204" i="14" s="1"/>
  <c r="O590" i="14"/>
  <c r="P590" i="14" s="1"/>
  <c r="V4191" i="6"/>
  <c r="V1240" i="6"/>
  <c r="O168" i="14"/>
  <c r="P168" i="14" s="1"/>
  <c r="D35" i="48"/>
  <c r="I35" i="48" s="1"/>
  <c r="H35" i="48" s="1"/>
  <c r="V1291" i="6"/>
  <c r="O184" i="14"/>
  <c r="P184" i="14" s="1"/>
  <c r="V1347" i="6"/>
  <c r="O159" i="14"/>
  <c r="P159" i="14" s="1"/>
  <c r="V1201" i="6"/>
  <c r="V5794" i="6"/>
  <c r="O809" i="14"/>
  <c r="P809" i="14" s="1"/>
  <c r="D57" i="48"/>
  <c r="I57" i="48" s="1"/>
  <c r="H57" i="48" s="1"/>
  <c r="V4422" i="6"/>
  <c r="O617" i="14"/>
  <c r="P617" i="14" s="1"/>
  <c r="V4332" i="6"/>
  <c r="O604" i="14"/>
  <c r="P604" i="14" s="1"/>
  <c r="V3889" i="6"/>
  <c r="O547" i="14"/>
  <c r="P547" i="14" s="1"/>
  <c r="O496" i="14"/>
  <c r="P496" i="14" s="1"/>
  <c r="V3550" i="6"/>
  <c r="O2" i="6"/>
  <c r="V903" i="6"/>
  <c r="O102" i="14"/>
  <c r="P102" i="14" s="1"/>
  <c r="D24" i="48"/>
  <c r="I54" i="48"/>
  <c r="H54" i="48" s="1"/>
  <c r="V5168" i="6"/>
  <c r="O707" i="14"/>
  <c r="P707" i="14" s="1"/>
  <c r="V4126" i="6"/>
  <c r="O585" i="14"/>
  <c r="P585" i="14" s="1"/>
  <c r="D47" i="48"/>
  <c r="I47" i="48" s="1"/>
  <c r="H47" i="48" s="1"/>
  <c r="V1769" i="6"/>
  <c r="O238" i="14"/>
  <c r="P238" i="14" s="1"/>
  <c r="O169" i="14"/>
  <c r="P169" i="14" s="1"/>
  <c r="V1257" i="6"/>
  <c r="D46" i="48"/>
  <c r="D27" i="48"/>
  <c r="E24" i="48"/>
  <c r="V1402" i="6"/>
  <c r="F25" i="48"/>
  <c r="V1377" i="6"/>
  <c r="V78" i="6"/>
  <c r="D13" i="48"/>
  <c r="O614" i="14"/>
  <c r="P614" i="14" s="1"/>
  <c r="V4395" i="6"/>
  <c r="P546" i="14"/>
  <c r="V2642" i="6"/>
  <c r="E55" i="48"/>
  <c r="O388" i="14"/>
  <c r="P388" i="14" s="1"/>
  <c r="V4235" i="6"/>
  <c r="O596" i="14"/>
  <c r="P596" i="14" s="1"/>
  <c r="O461" i="14"/>
  <c r="P461" i="14" s="1"/>
  <c r="V3278" i="6"/>
  <c r="O770" i="14"/>
  <c r="P770" i="14" s="1"/>
  <c r="V5585" i="6"/>
  <c r="V4524" i="6"/>
  <c r="O633" i="14"/>
  <c r="P633" i="14" s="1"/>
  <c r="V3633" i="6"/>
  <c r="O511" i="14"/>
  <c r="P511" i="14" s="1"/>
  <c r="D53" i="48"/>
  <c r="I53" i="48" s="1"/>
  <c r="H53" i="48" s="1"/>
  <c r="V2687" i="6"/>
  <c r="O392" i="14"/>
  <c r="P392" i="14" s="1"/>
  <c r="O236" i="14"/>
  <c r="P236" i="14" s="1"/>
  <c r="V1745" i="6"/>
  <c r="O663" i="14"/>
  <c r="P663" i="14" s="1"/>
  <c r="V4766" i="6"/>
  <c r="V3982" i="6"/>
  <c r="O560" i="14"/>
  <c r="P560" i="14" s="1"/>
  <c r="V3828" i="6"/>
  <c r="O540" i="14"/>
  <c r="P540" i="14" s="1"/>
  <c r="V3443" i="6"/>
  <c r="O479" i="14"/>
  <c r="P479" i="14" s="1"/>
  <c r="V2905" i="6"/>
  <c r="O415" i="14"/>
  <c r="P415" i="14" s="1"/>
  <c r="Z2" i="6"/>
  <c r="B3" i="48"/>
  <c r="O143" i="14"/>
  <c r="P143" i="14" s="1"/>
  <c r="V1610" i="6"/>
  <c r="O218" i="14"/>
  <c r="P218" i="14" s="1"/>
  <c r="D30" i="48"/>
  <c r="O538" i="14"/>
  <c r="P538" i="14" s="1"/>
  <c r="V3804" i="6"/>
  <c r="O620" i="14"/>
  <c r="P620" i="14" s="1"/>
  <c r="V4432" i="6"/>
  <c r="V1039" i="6"/>
  <c r="O117" i="14"/>
  <c r="P117" i="14" s="1"/>
  <c r="V4179" i="6"/>
  <c r="O589" i="14"/>
  <c r="P589" i="14" s="1"/>
  <c r="D26" i="48"/>
  <c r="I26" i="48" s="1"/>
  <c r="H26" i="48" s="1"/>
  <c r="U1547" i="6"/>
  <c r="M205" i="14"/>
  <c r="R205" i="14" s="1"/>
  <c r="D18" i="48"/>
  <c r="V83" i="6"/>
  <c r="V1004" i="6"/>
  <c r="O128" i="14"/>
  <c r="P128" i="14" s="1"/>
  <c r="D19" i="48"/>
  <c r="I19" i="48" s="1"/>
  <c r="H19" i="48" s="1"/>
  <c r="O817" i="14"/>
  <c r="C3" i="48"/>
  <c r="V4596" i="6"/>
  <c r="O639" i="14"/>
  <c r="P639" i="14" s="1"/>
  <c r="V4063" i="6"/>
  <c r="O570" i="14"/>
  <c r="P570" i="14" s="1"/>
  <c r="V3428" i="6"/>
  <c r="O478" i="14"/>
  <c r="P478" i="14" s="1"/>
  <c r="V5802" i="6"/>
  <c r="O810" i="14"/>
  <c r="P810" i="14" s="1"/>
  <c r="V4344" i="6"/>
  <c r="O605" i="14"/>
  <c r="P605" i="14" s="1"/>
  <c r="V3861" i="6"/>
  <c r="O544" i="14"/>
  <c r="P544" i="14" s="1"/>
  <c r="D45" i="48"/>
  <c r="I45" i="48" s="1"/>
  <c r="H45" i="48" s="1"/>
  <c r="D36" i="48"/>
  <c r="I36" i="48" s="1"/>
  <c r="H36" i="48" s="1"/>
  <c r="M142" i="14"/>
  <c r="R142" i="14" s="1"/>
  <c r="D44" i="48"/>
  <c r="D52" i="48"/>
  <c r="I52" i="48" s="1"/>
  <c r="H52" i="48" s="1"/>
  <c r="V1367" i="6"/>
  <c r="F30" i="48"/>
  <c r="AD2" i="6"/>
  <c r="B5" i="48"/>
  <c r="C5" i="48"/>
  <c r="V4962" i="6"/>
  <c r="O682" i="14"/>
  <c r="P682" i="14" s="1"/>
  <c r="V3455" i="6"/>
  <c r="O480" i="14"/>
  <c r="P480" i="14" s="1"/>
  <c r="R4" i="14"/>
  <c r="I51" i="48"/>
  <c r="H51" i="48" s="1"/>
  <c r="E27" i="48"/>
  <c r="P752" i="14"/>
  <c r="V4498" i="6"/>
  <c r="O630" i="14"/>
  <c r="P630" i="14" s="1"/>
  <c r="V3825" i="6"/>
  <c r="O539" i="14"/>
  <c r="P539" i="14" s="1"/>
  <c r="O389" i="14"/>
  <c r="P389" i="14" s="1"/>
  <c r="V2657" i="6"/>
  <c r="V302" i="6"/>
  <c r="O29" i="14"/>
  <c r="P29" i="14" s="1"/>
  <c r="V1481" i="6"/>
  <c r="O199" i="14"/>
  <c r="P199" i="14" s="1"/>
  <c r="O755" i="14"/>
  <c r="P755" i="14" s="1"/>
  <c r="V5501" i="6"/>
  <c r="D55" i="48"/>
  <c r="V4141" i="6"/>
  <c r="O586" i="14"/>
  <c r="P586" i="14" s="1"/>
  <c r="V3469" i="6"/>
  <c r="O481" i="14"/>
  <c r="P481" i="14" s="1"/>
  <c r="V2954" i="6"/>
  <c r="O418" i="14"/>
  <c r="P418" i="14" s="1"/>
  <c r="V5002" i="6"/>
  <c r="O687" i="14"/>
  <c r="P687" i="14" s="1"/>
  <c r="V4455" i="6"/>
  <c r="O623" i="14"/>
  <c r="P623" i="14" s="1"/>
  <c r="V3906" i="6"/>
  <c r="O548" i="14"/>
  <c r="P548" i="14" s="1"/>
  <c r="V3833" i="6"/>
  <c r="O541" i="14"/>
  <c r="P541" i="14" s="1"/>
  <c r="V3599" i="6"/>
  <c r="O500" i="14"/>
  <c r="P500" i="14" s="1"/>
  <c r="P417" i="14"/>
  <c r="V1427" i="6"/>
  <c r="O197" i="14"/>
  <c r="P197" i="14" s="1"/>
  <c r="O142" i="14"/>
  <c r="P142" i="14" s="1"/>
  <c r="V1115" i="6"/>
  <c r="V4471" i="6"/>
  <c r="O625" i="14"/>
  <c r="P625" i="14" s="1"/>
  <c r="V3378" i="6"/>
  <c r="O473" i="14"/>
  <c r="P473" i="14" s="1"/>
  <c r="V4250" i="6"/>
  <c r="O597" i="14"/>
  <c r="P597" i="14" s="1"/>
  <c r="V3717" i="6"/>
  <c r="O522" i="14"/>
  <c r="P522" i="14" s="1"/>
  <c r="V1269" i="6"/>
  <c r="O170" i="14"/>
  <c r="P170" i="14" s="1"/>
  <c r="V4828" i="6" l="1"/>
  <c r="O668" i="14"/>
  <c r="P668" i="14" s="1"/>
  <c r="I44" i="48"/>
  <c r="H44" i="48" s="1"/>
  <c r="I24" i="48"/>
  <c r="H24" i="48" s="1"/>
  <c r="I38" i="48"/>
  <c r="H38" i="48" s="1"/>
  <c r="I23" i="48"/>
  <c r="H23" i="48" s="1"/>
  <c r="I18" i="48"/>
  <c r="H18" i="48" s="1"/>
  <c r="I55" i="48"/>
  <c r="H55" i="48" s="1"/>
  <c r="I33" i="48"/>
  <c r="H33" i="48" s="1"/>
  <c r="V1753" i="6"/>
  <c r="O237" i="14"/>
  <c r="P237" i="14" s="1"/>
  <c r="I46" i="48"/>
  <c r="H46" i="48" s="1"/>
  <c r="V1787" i="6"/>
  <c r="O241" i="14"/>
  <c r="P241" i="14" s="1"/>
  <c r="G58" i="48"/>
  <c r="I43" i="48"/>
  <c r="H43" i="48" s="1"/>
  <c r="B7" i="48"/>
  <c r="O186" i="14"/>
  <c r="P186" i="14" s="1"/>
  <c r="V1382" i="6"/>
  <c r="V1361" i="6"/>
  <c r="O185" i="14"/>
  <c r="P185" i="14" s="1"/>
  <c r="C7" i="48"/>
  <c r="I30" i="48"/>
  <c r="H30" i="48" s="1"/>
  <c r="E58" i="48"/>
  <c r="U77" i="6"/>
  <c r="M11" i="14"/>
  <c r="P2" i="6"/>
  <c r="I20" i="48"/>
  <c r="H20" i="48" s="1"/>
  <c r="O171" i="14"/>
  <c r="P171" i="14" s="1"/>
  <c r="V1287" i="6"/>
  <c r="I13" i="48"/>
  <c r="I27" i="48"/>
  <c r="H27" i="48" s="1"/>
  <c r="I17" i="48"/>
  <c r="H17" i="48" s="1"/>
  <c r="I25" i="48"/>
  <c r="H25" i="48" s="1"/>
  <c r="V1547" i="6"/>
  <c r="O205" i="14"/>
  <c r="P205" i="14" s="1"/>
  <c r="F22" i="48"/>
  <c r="F58" i="48" s="1"/>
  <c r="D21" i="48"/>
  <c r="I21" i="48" s="1"/>
  <c r="H21" i="48" s="1"/>
  <c r="P4" i="14"/>
  <c r="H13" i="48" l="1"/>
  <c r="R11" i="14"/>
  <c r="M2" i="14"/>
  <c r="I22" i="48"/>
  <c r="H22" i="48" s="1"/>
  <c r="D16" i="48"/>
  <c r="O11" i="14"/>
  <c r="V77" i="6"/>
  <c r="V2" i="6" s="1"/>
  <c r="U2" i="6"/>
  <c r="P11" i="14" l="1"/>
  <c r="P2" i="14" s="1"/>
  <c r="O2" i="14"/>
  <c r="I16" i="48"/>
  <c r="D58" i="48"/>
  <c r="H16" i="48" l="1"/>
  <c r="I58" i="48"/>
  <c r="H58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<sst xmlns="http://schemas.openxmlformats.org/spreadsheetml/2006/main" count="37476" uniqueCount="5798">
  <si>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</si>
  <si>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</si>
  <si>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</si>
  <si>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</si>
  <si>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</si>
  <si>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</si>
  <si>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</si>
  <si>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</si>
  <si>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</si>
  <si>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</si>
  <si>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</si>
  <si>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</si>
  <si>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</si>
  <si>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</si>
  <si>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</si>
  <si>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</si>
  <si>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</si>
  <si>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</si>
  <si>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</si>
  <si>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</si>
  <si>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</si>
  <si>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</si>
  <si>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</si>
  <si>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</si>
  <si>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</si>
  <si>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</si>
  <si>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</si>
  <si>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</si>
  <si>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</si>
  <si>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</si>
  <si>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</si>
  <si>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</si>
  <si>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</si>
  <si>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</si>
  <si>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</si>
  <si>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</si>
  <si>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</si>
  <si>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</si>
  <si>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</si>
  <si>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</si>
  <si>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</si>
  <si>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</si>
  <si>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</si>
  <si>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</si>
  <si>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</si>
  <si>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</si>
  <si>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</si>
  <si>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</si>
  <si>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</si>
  <si>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</si>
  <si>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</si>
  <si>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</si>
  <si>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</si>
  <si>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</si>
  <si>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</si>
  <si>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</si>
  <si>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</si>
  <si>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</si>
  <si>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</si>
  <si>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</si>
  <si>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</si>
  <si>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</si>
  <si>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</si>
  <si>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</si>
  <si>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</si>
  <si>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</si>
  <si>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</si>
  <si>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</si>
  <si>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</si>
  <si>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</si>
  <si>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</si>
  <si>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</si>
  <si>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</si>
  <si>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</si>
  <si>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</si>
  <si>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</si>
  <si>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</si>
  <si>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</si>
  <si>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</si>
  <si>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</si>
  <si>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</si>
  <si>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</si>
  <si>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</si>
  <si>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</si>
  <si>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</si>
  <si>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</si>
  <si>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</si>
  <si>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</si>
  <si>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</si>
  <si>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</si>
  <si>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</si>
  <si>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</si>
  <si>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</si>
  <si>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</si>
  <si>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</si>
  <si>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</si>
  <si>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</si>
  <si>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</si>
  <si>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</si>
  <si>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</si>
  <si>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</si>
  <si>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</si>
  <si>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</si>
  <si>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</si>
  <si>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</si>
  <si>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</si>
  <si>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</si>
  <si>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</si>
  <si>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</si>
  <si>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</si>
  <si>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</si>
  <si>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</si>
  <si>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</si>
  <si>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</si>
  <si>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</si>
  <si>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</si>
  <si>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</si>
  <si>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</si>
  <si>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</si>
  <si>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</si>
  <si>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</si>
  <si>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</si>
  <si>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</si>
  <si>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</si>
  <si>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</si>
  <si>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</si>
  <si>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</si>
  <si>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</si>
  <si>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</si>
  <si>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</si>
  <si>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</si>
  <si>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</si>
  <si>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</si>
  <si>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</si>
  <si>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</si>
  <si>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</si>
  <si>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</si>
  <si>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</si>
  <si>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</si>
  <si>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</si>
  <si>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</si>
  <si>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</si>
  <si>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</si>
  <si>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</si>
  <si>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</si>
  <si>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</si>
  <si>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</si>
  <si>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</si>
  <si>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</si>
  <si>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</si>
  <si>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</si>
  <si>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</si>
  <si>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</si>
  <si>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</si>
  <si>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</si>
  <si>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</si>
  <si>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</si>
  <si>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</si>
  <si>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</si>
  <si>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</si>
  <si>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</si>
  <si>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</si>
  <si>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</si>
  <si>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</si>
  <si>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</si>
  <si>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</si>
  <si>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</si>
  <si>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</si>
  <si>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</si>
  <si>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</si>
  <si>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</si>
  <si>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</si>
  <si>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</si>
  <si>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</si>
  <si>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</si>
  <si>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</si>
  <si>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</si>
  <si>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</si>
  <si>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</si>
  <si>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</si>
  <si>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</si>
  <si>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</si>
  <si>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</si>
  <si>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</si>
  <si>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</si>
  <si>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</si>
  <si>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</si>
  <si>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</si>
  <si>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</si>
  <si>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</si>
  <si>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</si>
  <si>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</si>
  <si>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</si>
  <si>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</si>
  <si>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</si>
  <si>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</si>
  <si>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</si>
  <si>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</si>
  <si>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</si>
  <si>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</si>
  <si>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</si>
  <si>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</si>
  <si>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</si>
  <si>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</si>
  <si>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</si>
  <si>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</si>
  <si>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</si>
  <si>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</si>
  <si>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</si>
  <si>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</si>
  <si>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</si>
  <si>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</si>
  <si>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</si>
  <si>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</si>
  <si>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</si>
  <si>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</si>
  <si>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</si>
  <si>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</si>
  <si>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</si>
  <si>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</si>
  <si>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</si>
  <si>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</si>
  <si>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</si>
  <si>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</si>
  <si>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</si>
  <si>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</si>
  <si>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</si>
  <si>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</si>
  <si>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</si>
  <si>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</si>
  <si>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</si>
  <si>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</si>
  <si>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</si>
  <si>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</si>
  <si>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</si>
  <si>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</si>
  <si>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</si>
  <si>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</si>
  <si>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</si>
  <si>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</si>
  <si>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</si>
  <si>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</si>
  <si>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</si>
  <si>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</si>
  <si>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</si>
  <si>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</si>
  <si>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</si>
  <si>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</si>
  <si>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</si>
  <si>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</si>
  <si>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</si>
  <si>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</si>
  <si>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</si>
  <si>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</si>
  <si>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</si>
  <si>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</si>
  <si>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</si>
  <si>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</si>
  <si>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</si>
  <si>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</si>
  <si>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</si>
  <si>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</si>
  <si>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</si>
  <si>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</si>
  <si>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</si>
  <si>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</si>
  <si>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</si>
  <si>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</si>
  <si>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</si>
  <si>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</si>
  <si>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</si>
  <si>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</si>
  <si>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</si>
  <si>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</si>
  <si>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</si>
  <si>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</si>
  <si>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</si>
  <si>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</si>
  <si>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</si>
  <si>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</si>
  <si>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</si>
  <si>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</si>
  <si>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</si>
  <si>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</si>
  <si>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</si>
  <si>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</si>
  <si>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</si>
  <si>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</si>
  <si>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</si>
  <si>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</si>
  <si>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</si>
  <si>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</si>
  <si>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</si>
  <si>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</si>
  <si>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</si>
  <si>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</si>
  <si>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</si>
  <si>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</si>
  <si>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</si>
  <si>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</si>
  <si>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</si>
  <si>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</si>
  <si>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</si>
  <si>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</si>
  <si>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</si>
  <si>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</si>
  <si>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</si>
  <si>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</si>
  <si>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</si>
  <si>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</si>
  <si>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</si>
  <si>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</si>
  <si>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</si>
  <si>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</si>
  <si>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</si>
  <si>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</si>
  <si>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</si>
  <si>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</si>
  <si>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</si>
  <si>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</si>
  <si>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</si>
  <si>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</si>
  <si>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</si>
  <si>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</si>
  <si>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</si>
  <si>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</si>
  <si>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</si>
  <si>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</si>
  <si>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</si>
  <si>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</si>
  <si>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</si>
  <si>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</si>
  <si>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</si>
  <si>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</si>
  <si>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</si>
  <si>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</si>
  <si>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</si>
  <si>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</si>
  <si>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</si>
  <si>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</si>
  <si>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</si>
  <si>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</si>
  <si>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</si>
  <si>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</si>
  <si>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</si>
  <si>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</si>
  <si>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</si>
  <si>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</si>
  <si>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</si>
  <si>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</si>
  <si>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</si>
  <si>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</si>
  <si>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</si>
  <si>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</si>
  <si>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</si>
  <si>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</si>
  <si>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</si>
  <si>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</si>
  <si>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</si>
  <si>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</si>
  <si>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</si>
  <si>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</si>
  <si>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</si>
  <si>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</si>
  <si>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</si>
  <si>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</si>
  <si>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</si>
  <si>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</si>
  <si>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</si>
  <si>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</si>
  <si>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</si>
  <si>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</si>
  <si>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</si>
  <si>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</si>
  <si>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</si>
  <si>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</si>
  <si>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</si>
  <si>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</si>
  <si>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</si>
  <si>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</si>
  <si>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</si>
  <si>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</si>
  <si>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</si>
  <si>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</si>
  <si>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</si>
  <si>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</si>
  <si>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</si>
  <si>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</si>
  <si>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</si>
  <si>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</si>
  <si>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</si>
  <si>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</si>
  <si>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</si>
  <si>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</si>
  <si>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</si>
  <si>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</si>
  <si>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</si>
  <si>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</si>
  <si>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</si>
  <si>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</si>
  <si>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</si>
  <si>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</si>
  <si>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</si>
  <si>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</si>
  <si>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</si>
  <si>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</si>
  <si>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</si>
  <si>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</si>
  <si>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</si>
  <si>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</si>
  <si>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</si>
  <si>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</si>
  <si>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</si>
  <si>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</si>
  <si>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</si>
  <si>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</si>
  <si>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</si>
  <si>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</si>
  <si>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</si>
  <si>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</si>
  <si>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</si>
  <si>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</si>
  <si>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</si>
  <si>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</si>
  <si>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</si>
  <si>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</si>
  <si>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</si>
  <si>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</si>
  <si>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</si>
  <si>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</si>
  <si>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</si>
  <si>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</si>
  <si>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</si>
  <si>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</si>
  <si>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</si>
  <si>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</si>
  <si>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</si>
  <si>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</si>
  <si>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</si>
  <si>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</si>
  <si>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</si>
  <si>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</si>
  <si>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</si>
  <si>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</si>
  <si>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</si>
  <si>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</si>
  <si>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</si>
  <si>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</si>
  <si>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</si>
  <si>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</si>
  <si>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</si>
  <si>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</si>
  <si>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</si>
  <si>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</si>
  <si>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</si>
  <si>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</si>
  <si>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</si>
  <si>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</si>
  <si>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</si>
  <si>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</si>
  <si>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</si>
  <si>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</si>
  <si>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</si>
  <si>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</si>
  <si>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</si>
  <si>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</si>
  <si>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</si>
  <si>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</si>
  <si>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</si>
  <si>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</si>
  <si>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</si>
  <si>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</si>
  <si>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</si>
  <si>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</si>
  <si>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</si>
  <si>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</si>
  <si>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</si>
  <si>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</si>
  <si>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</si>
  <si>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</si>
  <si>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</si>
  <si>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</si>
  <si>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</si>
  <si>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</si>
  <si>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</si>
  <si>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</si>
  <si>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</si>
  <si>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</si>
  <si>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</si>
  <si>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</si>
  <si>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</si>
  <si>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</si>
  <si>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</si>
  <si>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</si>
  <si>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</si>
  <si>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</si>
  <si>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</si>
  <si>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</si>
  <si>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</si>
  <si>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</si>
  <si>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</si>
  <si>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</si>
  <si>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</si>
  <si>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</si>
  <si>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</si>
  <si>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</si>
  <si>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</si>
  <si>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</si>
  <si>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</si>
  <si>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</si>
  <si>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</si>
  <si>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</si>
  <si>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</si>
  <si>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</si>
  <si>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</si>
  <si>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</si>
  <si>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</si>
  <si>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</si>
  <si>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</si>
  <si>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</si>
  <si>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</si>
  <si>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</si>
  <si>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</si>
  <si>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</si>
  <si>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</si>
  <si>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</si>
  <si>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</si>
  <si>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</si>
  <si>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</si>
  <si>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</si>
  <si>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</si>
  <si>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</si>
  <si>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</si>
  <si>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</si>
  <si>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</si>
  <si>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</si>
  <si>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</si>
  <si>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</si>
  <si>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</si>
  <si>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</si>
  <si>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</si>
  <si>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</si>
  <si>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</si>
  <si>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</si>
  <si>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</si>
  <si>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</si>
  <si>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</si>
  <si>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</si>
  <si>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</si>
  <si>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</si>
  <si>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</si>
  <si>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</si>
  <si>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</si>
  <si>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</si>
  <si>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</si>
  <si>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</si>
  <si>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</si>
  <si>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</si>
  <si>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</si>
  <si>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</si>
  <si>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</si>
  <si>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</si>
  <si>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</si>
  <si>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</si>
  <si>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</si>
  <si>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</si>
  <si>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</si>
  <si>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</si>
  <si>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</si>
  <si>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</si>
  <si>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</si>
  <si>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</si>
  <si>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</si>
  <si>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</si>
  <si>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</si>
  <si>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</si>
  <si>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</si>
  <si>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</si>
  <si>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</si>
  <si>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</si>
  <si>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</si>
  <si>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</si>
  <si>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</si>
  <si>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</si>
  <si>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</si>
  <si>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</si>
  <si>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</si>
  <si>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</si>
  <si>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</si>
  <si>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</si>
  <si>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</si>
  <si>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</si>
  <si>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</si>
  <si>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</si>
  <si>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</si>
  <si>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</si>
  <si>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</si>
  <si>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</si>
  <si>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</si>
  <si>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</si>
  <si>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</si>
  <si>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</si>
  <si>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</si>
  <si>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</si>
  <si>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</si>
  <si>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</si>
  <si>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</si>
  <si>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</si>
  <si>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</si>
  <si>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</si>
  <si>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</si>
  <si>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</si>
  <si>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</si>
  <si>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</si>
  <si>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</si>
  <si>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</si>
  <si>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</si>
  <si>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</si>
  <si>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</si>
  <si>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</si>
  <si>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</si>
  <si>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</si>
  <si>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</si>
  <si>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</si>
  <si>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</si>
  <si>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</si>
  <si>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</si>
  <si>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</si>
  <si>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</si>
  <si>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</si>
  <si>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</si>
  <si>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</si>
  <si>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</si>
  <si>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</si>
  <si>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</si>
  <si>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</si>
  <si>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</si>
  <si>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</si>
  <si>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</si>
  <si>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</si>
  <si>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</si>
  <si>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</si>
  <si>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</si>
  <si>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</si>
  <si>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</si>
  <si>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</si>
  <si>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</si>
  <si>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</si>
  <si>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</si>
  <si>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</si>
  <si>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</si>
  <si>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</si>
  <si>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</si>
  <si>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</si>
  <si>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</si>
  <si>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</si>
  <si>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</si>
  <si>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</si>
  <si>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</si>
  <si>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</si>
  <si>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</si>
  <si>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</si>
  <si>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</si>
  <si>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</si>
  <si>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</si>
  <si>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</si>
  <si>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</si>
  <si>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</si>
  <si>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</si>
  <si>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</si>
  <si>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</si>
  <si>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</si>
  <si>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</si>
  <si>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</si>
  <si>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</si>
  <si>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</si>
  <si>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</si>
  <si>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</si>
  <si>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</si>
  <si>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</si>
  <si>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</si>
  <si>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</si>
  <si>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</si>
  <si>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</si>
  <si>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</si>
  <si>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</si>
  <si>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</si>
  <si>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</si>
  <si>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</si>
  <si>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</si>
  <si>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</si>
  <si>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</si>
  <si>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</si>
  <si>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</si>
  <si>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</si>
  <si>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</si>
  <si>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</si>
  <si>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</si>
  <si>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</si>
  <si>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</si>
  <si>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</si>
  <si>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</si>
  <si>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</si>
  <si>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</si>
  <si>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</si>
  <si>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</si>
  <si>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</si>
  <si>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</si>
  <si>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</si>
  <si>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</si>
  <si>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</si>
  <si>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</si>
  <si>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</si>
  <si>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</si>
  <si>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</si>
  <si>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</si>
  <si>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</si>
  <si>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</si>
  <si>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</si>
  <si>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</si>
  <si>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</si>
  <si>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</si>
  <si>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</si>
  <si>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</si>
  <si>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</si>
  <si>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</si>
  <si>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</si>
  <si>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</si>
  <si>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</si>
  <si>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</si>
  <si>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</si>
  <si>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</si>
  <si>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</si>
  <si>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</si>
  <si>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</si>
  <si>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</si>
  <si>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</si>
  <si>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</si>
  <si>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</si>
  <si>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</si>
  <si>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</si>
  <si>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</si>
  <si>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</si>
  <si>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</si>
  <si>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</si>
  <si>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</si>
  <si>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</si>
  <si>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</si>
  <si>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</si>
  <si>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</si>
  <si>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</si>
  <si>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</si>
  <si>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</si>
  <si>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</si>
  <si>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</si>
  <si>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</si>
  <si>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</si>
  <si>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</si>
  <si>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</si>
  <si>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</si>
  <si>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</si>
  <si>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</si>
  <si>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</si>
  <si>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</si>
  <si>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</si>
  <si>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</si>
  <si>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</si>
  <si>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</si>
  <si>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</si>
  <si>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</si>
  <si>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</si>
  <si>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</si>
  <si>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</si>
  <si>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</si>
  <si>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</si>
  <si>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</si>
  <si>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</si>
  <si>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</si>
  <si>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</si>
  <si>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</si>
  <si>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</si>
  <si>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</si>
  <si>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</si>
  <si>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</si>
  <si>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</si>
  <si>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</si>
  <si>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</si>
  <si>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</si>
  <si>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</si>
  <si>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</si>
  <si>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</si>
  <si>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</si>
  <si>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</si>
  <si>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</si>
  <si>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</si>
  <si>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</si>
  <si>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</si>
  <si>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</si>
  <si>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</si>
  <si>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</si>
  <si>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</si>
  <si>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</si>
  <si>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</si>
  <si>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</si>
  <si>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</si>
  <si>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</si>
  <si>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</si>
  <si>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</si>
  <si>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</si>
  <si>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</si>
  <si>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</si>
  <si>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</si>
  <si>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</si>
  <si>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</si>
  <si>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</si>
  <si>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</si>
  <si>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</si>
  <si>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</si>
  <si>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</si>
  <si>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</si>
  <si>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</si>
  <si>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</si>
  <si>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</si>
  <si>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</si>
  <si>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</si>
  <si>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</si>
  <si>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</si>
  <si>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</si>
  <si>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</si>
  <si>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</si>
  <si>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</si>
  <si>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</si>
  <si>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</si>
  <si>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</si>
  <si>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</si>
  <si>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</si>
  <si>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</si>
  <si>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</si>
  <si>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</si>
  <si>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</si>
  <si>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</si>
  <si>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</si>
  <si>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</si>
  <si>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</si>
  <si>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</si>
  <si>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</si>
  <si>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</si>
  <si>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</si>
  <si>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</si>
  <si>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</si>
  <si>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</si>
  <si>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</si>
  <si>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</si>
  <si>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</si>
  <si>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</si>
  <si>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</si>
  <si>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</si>
  <si>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</si>
  <si>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</si>
  <si>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</si>
  <si>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</si>
  <si>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</si>
  <si>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</si>
  <si>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</si>
  <si>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</si>
  <si>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</si>
  <si>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</si>
  <si>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</si>
  <si>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</si>
  <si>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</si>
  <si>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</si>
  <si>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</si>
  <si>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</si>
  <si>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</si>
  <si>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</si>
  <si>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</si>
  <si>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</si>
  <si>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</si>
  <si>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</si>
  <si>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</si>
  <si>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</si>
  <si>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</si>
  <si>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</si>
  <si>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</si>
  <si>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</si>
  <si>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</si>
  <si>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</si>
  <si>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</si>
  <si>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</si>
  <si>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</si>
  <si>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</si>
  <si>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</si>
  <si>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</si>
  <si>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</si>
  <si>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</si>
  <si>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</si>
  <si>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</si>
  <si>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</si>
  <si>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</si>
  <si>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</si>
  <si>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</si>
  <si>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</si>
  <si>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</si>
  <si>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</si>
  <si>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</si>
  <si>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</si>
  <si>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</si>
  <si>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</si>
  <si>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</si>
  <si>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</si>
  <si>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</si>
  <si>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</si>
  <si>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</si>
  <si>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</si>
  <si>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</si>
  <si>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</si>
  <si>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</si>
  <si>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</si>
  <si>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</si>
  <si>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</si>
  <si>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</si>
  <si>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</si>
  <si>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</si>
  <si>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</si>
  <si>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</si>
  <si>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</si>
  <si>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</si>
  <si>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</si>
  <si>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</si>
  <si>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</si>
  <si>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</si>
  <si>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</si>
  <si>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</si>
  <si>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</si>
  <si>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</si>
  <si>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</si>
  <si>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</si>
  <si>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</si>
  <si>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</si>
  <si>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</si>
  <si>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</si>
  <si>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</si>
  <si>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</si>
  <si>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</si>
  <si>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</si>
  <si>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</si>
  <si>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</si>
  <si>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</si>
  <si>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</si>
  <si>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</si>
  <si>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</si>
  <si>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</si>
  <si>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</si>
  <si>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</si>
  <si>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</si>
  <si>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</si>
  <si>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</si>
  <si>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</si>
  <si>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</si>
  <si>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</si>
  <si>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</si>
  <si>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</si>
  <si>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</si>
  <si>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</si>
  <si>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</si>
  <si>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</si>
  <si>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</si>
  <si>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</si>
  <si>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</si>
  <si>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</si>
  <si>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</si>
  <si>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</si>
  <si>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</si>
  <si>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</si>
  <si>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</si>
  <si>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</si>
  <si>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</si>
  <si>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</si>
  <si>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</si>
  <si>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</si>
  <si>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</si>
  <si>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</si>
  <si>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</si>
  <si>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</si>
  <si>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</si>
  <si>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</si>
  <si>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</si>
  <si>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</si>
  <si>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</si>
  <si>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</si>
  <si>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</si>
  <si>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</si>
  <si>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</si>
  <si>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</si>
  <si>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</si>
  <si>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</si>
  <si>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</si>
  <si>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</si>
  <si>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</si>
  <si>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</si>
  <si>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</si>
  <si>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</si>
  <si>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</si>
  <si>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</si>
  <si>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</si>
  <si>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</si>
  <si>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</si>
  <si>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</si>
  <si>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</si>
  <si>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</si>
  <si>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</si>
  <si>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</si>
  <si>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</si>
  <si>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</si>
  <si>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</si>
  <si>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</si>
  <si>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</si>
  <si>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</si>
  <si>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</si>
  <si>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</si>
  <si>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</si>
  <si>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</si>
  <si>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</si>
  <si>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</si>
  <si>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</si>
  <si>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</si>
  <si>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</si>
  <si>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</si>
  <si>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</si>
  <si>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</si>
  <si>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</si>
  <si>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</si>
  <si>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</si>
  <si>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</si>
  <si>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</si>
  <si>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</si>
  <si>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</si>
  <si>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</si>
  <si>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</si>
  <si>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</si>
  <si>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</si>
  <si>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</si>
  <si>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</si>
  <si>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</si>
  <si>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</si>
  <si>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</si>
  <si>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</si>
  <si>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</si>
  <si>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</si>
  <si>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</si>
  <si>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</si>
  <si>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</si>
  <si>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</si>
  <si>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</si>
  <si>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</si>
  <si>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</si>
  <si>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</si>
  <si>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</si>
  <si>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</si>
  <si>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</si>
  <si>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</si>
  <si>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</si>
  <si>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</si>
  <si>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</si>
  <si>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</si>
  <si>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</si>
  <si>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</si>
  <si>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</si>
  <si>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</si>
  <si>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</si>
  <si>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</si>
  <si>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</si>
  <si>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</si>
  <si>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</si>
  <si>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</si>
  <si>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</si>
  <si>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</si>
  <si>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</si>
  <si>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</si>
  <si>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</si>
  <si>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</si>
  <si>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</si>
  <si>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</si>
  <si>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</si>
  <si>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</si>
  <si>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</si>
  <si>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</si>
  <si>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</si>
  <si>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</si>
  <si>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</si>
  <si>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</si>
  <si>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</si>
  <si>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</si>
  <si>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</si>
  <si>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</si>
  <si>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</si>
  <si>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</si>
  <si>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</si>
  <si>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</si>
  <si>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</si>
  <si>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</si>
  <si>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</si>
  <si>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</si>
  <si>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</si>
  <si>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</si>
  <si>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</si>
  <si>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</si>
  <si>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</si>
  <si>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</si>
  <si>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</si>
  <si>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</si>
  <si>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</si>
  <si>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</si>
  <si>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</si>
  <si>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</si>
  <si>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</si>
  <si>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</si>
  <si>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</si>
  <si>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</si>
  <si>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</si>
  <si>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</si>
  <si>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</si>
  <si>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</si>
  <si>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</si>
  <si>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</si>
  <si>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</si>
  <si>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</si>
  <si>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</si>
  <si>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</si>
  <si>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</si>
  <si>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</si>
  <si>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</si>
  <si>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</si>
  <si>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</si>
  <si>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</si>
  <si>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</si>
  <si>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</si>
  <si>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</si>
  <si>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</si>
  <si>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</si>
  <si>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</si>
  <si>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</si>
  <si>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</si>
  <si>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</si>
  <si>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</si>
  <si>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</si>
  <si>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</si>
  <si>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</si>
  <si>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</si>
  <si>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</si>
  <si>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</si>
  <si>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</si>
  <si>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</si>
  <si>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</si>
  <si>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</si>
  <si>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</si>
  <si>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</si>
  <si>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</si>
  <si>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</si>
  <si>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</si>
  <si>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</si>
  <si>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</si>
  <si>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</si>
  <si>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</si>
  <si>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</si>
  <si>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</si>
  <si>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</si>
  <si>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</si>
  <si>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</si>
  <si>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</si>
  <si>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</si>
  <si>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</si>
  <si>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</si>
  <si>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</si>
  <si>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</si>
  <si>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</si>
  <si>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</si>
  <si>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</si>
  <si>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</si>
  <si>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</si>
  <si>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</si>
  <si>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</si>
  <si>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</si>
  <si>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</si>
  <si>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</si>
  <si>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</si>
  <si>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</si>
  <si>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</si>
  <si>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</si>
  <si>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</si>
  <si>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</si>
  <si>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</si>
  <si>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</si>
  <si>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</si>
  <si>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</si>
  <si>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</si>
  <si>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</si>
  <si>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</si>
  <si>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</si>
  <si>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</si>
  <si>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</si>
  <si>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</si>
  <si>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</si>
  <si>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</si>
  <si>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</si>
  <si>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</si>
  <si>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</si>
  <si>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</si>
  <si>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</si>
  <si>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</si>
  <si>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</si>
  <si>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</si>
  <si>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</si>
  <si>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</si>
  <si>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</si>
  <si>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</si>
  <si>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</si>
  <si>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</si>
  <si>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</si>
  <si>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</si>
  <si>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</si>
  <si>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</si>
  <si>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</si>
  <si>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</si>
  <si>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</si>
  <si>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</si>
  <si>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</si>
  <si>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</si>
  <si>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</si>
  <si>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</si>
  <si>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</si>
  <si>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</si>
  <si>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</si>
  <si>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</si>
  <si>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</si>
  <si>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</si>
  <si>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</si>
  <si>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</si>
  <si>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</si>
  <si>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</si>
  <si>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</si>
  <si>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</si>
  <si>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</si>
  <si>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</si>
  <si>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</si>
  <si>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</si>
  <si>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</si>
  <si>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</si>
  <si>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</si>
  <si>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</si>
  <si>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</si>
  <si>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</si>
  <si>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</si>
  <si>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</si>
  <si>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</si>
  <si>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</si>
  <si>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</si>
  <si>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</si>
  <si>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</si>
  <si>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</si>
  <si>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</si>
  <si>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</si>
  <si>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</si>
  <si>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</si>
  <si>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</si>
  <si>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</si>
  <si>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</si>
  <si>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</si>
  <si>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</si>
  <si>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</si>
  <si>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</si>
  <si>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</si>
  <si>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</si>
  <si>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</si>
  <si>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</si>
  <si>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</si>
  <si>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</si>
  <si>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</si>
  <si>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</si>
  <si>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</si>
  <si>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</si>
  <si>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</si>
  <si>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</si>
  <si>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</si>
  <si>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</si>
  <si>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</si>
  <si>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</si>
  <si>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</si>
  <si>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</si>
  <si>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</si>
  <si>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</si>
  <si>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</si>
  <si>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</si>
  <si>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</si>
  <si>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</si>
  <si>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</si>
  <si>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</si>
  <si>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</si>
  <si>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</si>
  <si>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</si>
  <si>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</si>
  <si>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</si>
  <si>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</si>
  <si>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</si>
  <si>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</si>
  <si>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</si>
  <si>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</si>
  <si>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</si>
  <si>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</si>
  <si>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</si>
  <si>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</si>
  <si>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</si>
  <si>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</si>
  <si>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</si>
  <si>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</si>
  <si>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</si>
  <si>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</si>
  <si>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</si>
  <si>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</si>
  <si>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</si>
  <si>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</si>
  <si>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</si>
  <si>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</si>
  <si>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</si>
  <si>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</si>
  <si>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</si>
  <si>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</si>
  <si>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</si>
  <si>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</si>
  <si>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</si>
  <si>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</si>
  <si>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</si>
  <si>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</si>
  <si>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</si>
  <si>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</si>
  <si>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</si>
  <si>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</si>
  <si>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</si>
  <si>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</si>
  <si>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</si>
  <si>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</si>
  <si>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</si>
  <si>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</si>
  <si>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</si>
  <si>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</si>
  <si>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</si>
  <si>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</si>
  <si>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</si>
  <si>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</si>
  <si>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</si>
  <si>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</si>
  <si>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</si>
  <si>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</si>
  <si>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</si>
  <si>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</si>
  <si>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</si>
  <si>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</si>
  <si>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</si>
  <si>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</si>
  <si>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</si>
  <si>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</si>
  <si>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</si>
  <si>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</si>
  <si>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</si>
  <si>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</si>
  <si>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</si>
  <si>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</si>
  <si>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</si>
  <si>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</si>
  <si>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</si>
  <si>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</si>
  <si>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</si>
  <si>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</si>
  <si>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</si>
  <si>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</si>
  <si>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</si>
  <si>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</si>
  <si>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</si>
  <si>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</si>
  <si>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</si>
  <si>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</si>
  <si>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</si>
  <si>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</si>
  <si>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</si>
  <si>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</si>
  <si>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</si>
  <si>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</si>
  <si>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</si>
  <si>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</si>
  <si>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</si>
  <si>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</si>
  <si>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</si>
  <si>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</si>
  <si>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</si>
  <si>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</si>
  <si>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</si>
  <si>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</si>
  <si>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</si>
  <si>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</si>
  <si>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</si>
  <si>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</si>
  <si>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</si>
  <si>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</si>
  <si>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</si>
  <si>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</si>
  <si>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</si>
  <si>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</si>
  <si>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</si>
  <si>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</si>
  <si>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</si>
  <si>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</si>
  <si>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</si>
  <si>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</si>
  <si>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</si>
  <si>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</si>
  <si>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</si>
  <si>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</si>
  <si>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</si>
  <si>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</si>
  <si>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</si>
  <si>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</si>
  <si>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</si>
  <si>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</si>
  <si>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</si>
  <si>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</si>
  <si>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</si>
  <si>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</si>
  <si>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</si>
  <si>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</si>
  <si>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</si>
  <si>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</si>
  <si>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</si>
  <si>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</si>
  <si>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</si>
  <si>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</si>
  <si>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</si>
  <si>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</si>
  <si>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</si>
  <si>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</si>
  <si>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</si>
  <si>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</si>
  <si>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</si>
  <si>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</si>
  <si>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</si>
  <si>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</si>
  <si>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</si>
  <si>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</si>
  <si>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</si>
  <si>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</si>
  <si>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</si>
  <si>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</si>
  <si>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</si>
  <si>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</si>
  <si>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</si>
  <si>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</si>
  <si>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</si>
  <si>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</si>
  <si>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</si>
  <si>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</si>
  <si>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</si>
  <si>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</si>
  <si>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</si>
  <si>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</si>
  <si>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</si>
  <si>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</si>
  <si>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</si>
  <si>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</si>
  <si>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</si>
  <si>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</si>
  <si>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</si>
  <si>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</si>
  <si>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</si>
  <si>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</si>
  <si>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</si>
  <si>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</si>
  <si>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</si>
  <si>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</si>
  <si>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</si>
  <si>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</si>
  <si>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</si>
  <si>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</si>
  <si>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</si>
  <si>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</si>
  <si>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</si>
  <si>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</si>
  <si>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</si>
  <si>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</si>
  <si>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</si>
  <si>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</si>
  <si>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</si>
  <si>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</si>
  <si>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</si>
  <si>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</si>
  <si>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</si>
  <si>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</si>
  <si>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</si>
  <si>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</si>
  <si>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</si>
  <si>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</si>
  <si>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</si>
  <si>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</si>
  <si>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</si>
  <si>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</si>
  <si>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</si>
  <si>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</si>
  <si>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</si>
  <si>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</si>
  <si>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</si>
  <si>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</si>
  <si>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</si>
  <si>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</si>
  <si>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</si>
  <si>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</si>
  <si>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</si>
  <si>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</si>
  <si>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</si>
  <si>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</si>
  <si>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</si>
  <si>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</si>
  <si>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</si>
  <si>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</si>
  <si>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</si>
  <si>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</si>
  <si>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</si>
  <si>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</si>
  <si>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</si>
  <si>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</si>
  <si>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</si>
  <si>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</si>
  <si>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</si>
  <si>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</si>
  <si>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</si>
  <si>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</si>
  <si>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</si>
  <si>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</si>
  <si>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</si>
  <si>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</si>
  <si>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</si>
  <si>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</si>
  <si>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</si>
  <si>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</si>
  <si>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</si>
  <si>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</si>
  <si>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</si>
  <si>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</si>
  <si>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</si>
  <si>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</si>
  <si>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</si>
  <si>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</si>
  <si>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</si>
  <si>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</si>
  <si>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</si>
  <si>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</si>
  <si>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</si>
  <si>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</si>
  <si>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</si>
  <si>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</si>
  <si>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</si>
  <si>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</si>
  <si>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</si>
  <si>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</si>
  <si>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</si>
  <si>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</si>
  <si>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</si>
  <si>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</si>
  <si>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</si>
  <si>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</si>
  <si>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</si>
  <si>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</si>
  <si>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</si>
  <si>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</si>
  <si>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</si>
  <si>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</si>
  <si>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</si>
  <si>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</si>
  <si>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</si>
  <si>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</si>
  <si>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</si>
  <si>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</si>
  <si>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</si>
  <si>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</si>
  <si>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</si>
  <si>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</si>
  <si>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</si>
  <si>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</si>
  <si>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</si>
  <si>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</si>
  <si>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</si>
  <si>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</si>
  <si>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</si>
  <si>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</si>
  <si>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</si>
  <si>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</si>
  <si>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</si>
  <si>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</si>
  <si>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</si>
  <si>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</si>
  <si>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</si>
  <si>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</si>
  <si>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</si>
  <si>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</si>
  <si>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</si>
  <si>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</si>
  <si>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</si>
  <si>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</si>
  <si>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</si>
  <si>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</si>
  <si>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</si>
  <si>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</si>
  <si>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</si>
  <si>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</si>
  <si>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</si>
  <si>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</si>
  <si>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</si>
  <si>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</si>
  <si>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</si>
  <si>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</si>
  <si>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</si>
  <si>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</si>
  <si>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</si>
  <si>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</si>
  <si>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</si>
  <si>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</si>
  <si>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</si>
  <si>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</si>
  <si>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</si>
  <si>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</si>
  <si>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</si>
  <si>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</si>
  <si>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</si>
  <si>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</si>
  <si>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</si>
  <si>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</si>
  <si>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</si>
  <si>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</si>
  <si>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</si>
  <si>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</si>
  <si>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</si>
  <si>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</si>
  <si>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</si>
  <si>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</si>
  <si>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</si>
  <si>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</si>
  <si>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</si>
  <si>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</si>
  <si>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</si>
  <si>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</si>
  <si>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</si>
  <si>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</si>
  <si>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</si>
  <si>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</si>
  <si>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</si>
  <si>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</si>
  <si>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</si>
  <si>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</si>
  <si>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</si>
  <si>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</si>
  <si>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</si>
  <si>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</si>
  <si>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</si>
  <si>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</si>
  <si>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</si>
  <si>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</si>
  <si>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</si>
  <si>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</si>
  <si>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</si>
  <si>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</si>
  <si>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</si>
  <si>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</si>
  <si>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</si>
  <si>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</si>
  <si>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</si>
  <si>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</si>
  <si>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</si>
  <si>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</si>
  <si>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</si>
  <si>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</si>
  <si>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</si>
  <si>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</si>
  <si>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</si>
  <si>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</si>
  <si>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</si>
  <si>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</si>
  <si>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</si>
  <si>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</si>
  <si>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</si>
  <si>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</si>
  <si>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</si>
  <si>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</si>
  <si>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</si>
  <si>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</si>
  <si>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</si>
  <si>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</si>
  <si>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</si>
  <si>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</si>
  <si>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</si>
  <si>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</si>
  <si>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</si>
  <si>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</si>
  <si>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</si>
  <si>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</si>
  <si>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</si>
  <si>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</si>
  <si>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</si>
  <si>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</si>
  <si>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</si>
  <si>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</si>
  <si>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</si>
  <si>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</si>
  <si>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</si>
  <si>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</si>
  <si>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</si>
  <si>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</si>
  <si>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</si>
  <si>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</si>
  <si>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</si>
  <si>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</si>
  <si>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</si>
  <si>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</si>
  <si>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</si>
  <si>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</si>
  <si>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</si>
  <si>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</si>
  <si>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</si>
  <si>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</si>
  <si>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</si>
  <si>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</si>
  <si>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</si>
  <si>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</si>
  <si>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</si>
  <si>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</si>
  <si>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</si>
  <si>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</si>
  <si>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</si>
  <si>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</si>
  <si>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</si>
  <si>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</si>
  <si>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</si>
  <si>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</si>
  <si>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</si>
  <si>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</si>
  <si>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</si>
  <si>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</si>
  <si>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</si>
  <si>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</si>
  <si>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</si>
  <si>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</si>
  <si>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</si>
  <si>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</si>
  <si>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</si>
  <si>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</si>
  <si>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</si>
  <si>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</si>
  <si>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</si>
  <si>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</si>
  <si>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</si>
  <si>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</si>
  <si>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</si>
  <si>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</si>
  <si>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</si>
  <si>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</si>
  <si>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</si>
  <si>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</si>
  <si>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</si>
  <si>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</si>
  <si>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</si>
  <si>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</si>
  <si>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</si>
  <si>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</si>
  <si>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</si>
  <si>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</si>
  <si>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</si>
  <si>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</si>
  <si>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</si>
  <si>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</si>
  <si>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</si>
  <si>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</si>
  <si>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</si>
  <si>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</si>
  <si>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</si>
  <si>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</si>
  <si>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</si>
  <si>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</si>
  <si>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</si>
  <si>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</si>
  <si>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</si>
  <si>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</si>
  <si>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</si>
  <si>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</si>
  <si>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</si>
  <si>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</si>
  <si>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</si>
  <si>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</si>
  <si>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</si>
  <si>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</si>
  <si>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</si>
  <si>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</si>
  <si>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</si>
  <si>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</si>
  <si>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</si>
  <si>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</si>
  <si>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</si>
  <si>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</si>
  <si>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</si>
  <si>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</si>
  <si>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</si>
  <si>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</si>
  <si>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</si>
  <si>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</si>
  <si>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</si>
  <si>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</si>
  <si>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</si>
  <si>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</si>
  <si>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</si>
  <si>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</si>
  <si>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</si>
  <si>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</si>
  <si>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</si>
  <si>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</si>
  <si>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</si>
  <si>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</si>
  <si>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</si>
  <si>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</si>
  <si>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</si>
  <si>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</si>
  <si>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</si>
  <si>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</si>
  <si>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</si>
  <si>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</si>
  <si>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</si>
  <si>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</si>
  <si>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</si>
  <si>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</si>
  <si>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</si>
  <si>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</si>
  <si>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</si>
  <si>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</si>
  <si>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</si>
  <si>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</si>
  <si>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</si>
  <si>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</si>
  <si>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</si>
  <si>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</si>
  <si>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</si>
  <si>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</si>
  <si>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</si>
  <si>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</si>
  <si>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</si>
  <si>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</si>
  <si>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</si>
  <si>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</si>
  <si>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</si>
  <si>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</si>
  <si>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</si>
  <si>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</si>
  <si>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</si>
  <si>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</si>
  <si>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</si>
  <si>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</si>
  <si>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</si>
  <si>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</si>
  <si>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</si>
  <si>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</si>
  <si>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</si>
  <si>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</si>
  <si>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</si>
  <si>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</si>
  <si>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</si>
  <si>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</si>
  <si>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</si>
  <si>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</si>
  <si>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</si>
  <si>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</si>
  <si>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</si>
  <si>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</si>
  <si>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</si>
  <si>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</si>
  <si>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</si>
  <si>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</si>
  <si>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</si>
  <si>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</si>
  <si>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</si>
  <si>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</si>
  <si>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</si>
  <si>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</si>
  <si>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</si>
  <si>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</si>
  <si>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</si>
  <si>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</si>
  <si>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</si>
  <si>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</si>
  <si>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</si>
  <si>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</si>
  <si>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</si>
  <si>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</si>
  <si>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</si>
  <si>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</si>
  <si>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</si>
  <si>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</si>
  <si>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</si>
  <si>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</si>
  <si>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</si>
  <si>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</si>
  <si>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</si>
  <si>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</si>
  <si>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</si>
  <si>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</si>
  <si>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</si>
  <si>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</si>
  <si>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</si>
  <si>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</si>
  <si>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</si>
  <si>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</si>
  <si>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</si>
  <si>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</si>
  <si>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</si>
  <si>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</si>
  <si>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</si>
  <si>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</si>
  <si>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</si>
  <si>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</si>
  <si>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</si>
  <si>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</si>
  <si>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</si>
  <si>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</si>
  <si>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</si>
  <si>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</si>
  <si>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</si>
  <si>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</si>
  <si>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</si>
  <si>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</si>
  <si>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</si>
  <si>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</si>
  <si>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</si>
  <si>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</si>
  <si>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</si>
  <si>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</si>
  <si>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</si>
  <si>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</si>
  <si>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</si>
  <si>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</si>
  <si>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</si>
  <si>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</si>
  <si>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</si>
  <si>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</si>
  <si>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</si>
  <si>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</si>
  <si>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</si>
  <si>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</si>
  <si>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</si>
  <si>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</si>
  <si>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</si>
  <si>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</si>
  <si>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</si>
  <si>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</si>
  <si>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</si>
  <si>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</si>
  <si>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</si>
  <si>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</si>
  <si>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</si>
  <si>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</si>
  <si>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</si>
  <si>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</si>
  <si>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</si>
  <si>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</si>
  <si>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</si>
  <si>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</si>
  <si>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</si>
  <si>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</si>
  <si>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</si>
  <si>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</si>
  <si>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</si>
  <si>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</si>
  <si>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</si>
  <si>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</si>
  <si>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</si>
  <si>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</si>
  <si>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</si>
  <si>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</si>
  <si>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</si>
  <si>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</si>
  <si>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</si>
  <si>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</si>
  <si>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</si>
  <si>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</si>
  <si>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</si>
  <si>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</si>
  <si>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</si>
  <si>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</si>
  <si>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</si>
  <si>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</si>
  <si>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</si>
  <si>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</si>
  <si>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</si>
  <si>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</si>
  <si>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</si>
  <si>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</si>
  <si>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</si>
  <si>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</si>
  <si>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</si>
  <si>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</si>
  <si>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</si>
  <si>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</si>
  <si>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</si>
  <si>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</si>
  <si>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</si>
  <si>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</si>
  <si>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</si>
  <si>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</si>
  <si>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</si>
  <si>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</si>
  <si>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</si>
  <si>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</si>
  <si>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</si>
  <si>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</si>
  <si>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</si>
  <si>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</si>
  <si>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</si>
  <si>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</si>
  <si>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</si>
  <si>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</si>
  <si>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</si>
  <si>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</si>
  <si>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</si>
  <si>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</si>
  <si>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</si>
  <si>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</si>
  <si>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</si>
  <si>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</si>
  <si>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</si>
  <si>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</si>
  <si>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</si>
  <si>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</si>
  <si>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</si>
  <si>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</si>
  <si>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</si>
  <si>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</si>
  <si>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</si>
  <si>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</si>
  <si>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</si>
  <si>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</si>
  <si>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</si>
  <si>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</si>
  <si>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</si>
  <si>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</si>
  <si>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</si>
  <si>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</si>
  <si>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</si>
  <si>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</si>
  <si>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</si>
  <si>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</si>
  <si>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</si>
  <si>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</si>
  <si>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</si>
  <si>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</si>
  <si>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</si>
  <si>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</si>
  <si>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</si>
  <si>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</si>
  <si>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</si>
  <si>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</si>
  <si>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</si>
  <si>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</si>
  <si>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</si>
  <si>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</si>
  <si>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</si>
  <si>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</si>
  <si>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</si>
  <si>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</si>
  <si>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</si>
  <si>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</si>
  <si>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</si>
  <si>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</si>
  <si>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</si>
  <si>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</si>
  <si>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</si>
  <si>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</si>
  <si>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</si>
  <si>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</si>
  <si>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</si>
  <si>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</si>
  <si>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</si>
  <si>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</si>
  <si>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</si>
  <si>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</si>
  <si>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</si>
  <si>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</si>
  <si>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</si>
  <si>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</si>
  <si>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</si>
  <si>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</si>
  <si>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</si>
  <si>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</si>
  <si>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</si>
  <si>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</si>
  <si>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</si>
  <si>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</si>
  <si>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</si>
  <si>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</si>
  <si>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</si>
  <si>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</si>
  <si>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</si>
  <si>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</si>
  <si>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</si>
  <si>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</si>
  <si>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</si>
  <si>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</si>
  <si>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</si>
  <si>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</si>
  <si>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</si>
  <si>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</si>
  <si>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</si>
  <si>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</si>
  <si>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</si>
  <si>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</si>
  <si>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</si>
  <si>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</si>
  <si>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</si>
  <si>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</si>
  <si>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</si>
  <si>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</si>
  <si>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</si>
  <si>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</si>
  <si>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</si>
  <si>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</si>
  <si>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</si>
  <si>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</si>
  <si>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</si>
  <si>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</si>
  <si>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</si>
  <si>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</si>
  <si>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</si>
  <si>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</si>
  <si>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</si>
  <si>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</si>
  <si>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</si>
  <si>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</si>
  <si>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</si>
  <si>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</si>
  <si>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</si>
  <si>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</si>
  <si>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</si>
  <si>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</si>
  <si>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</si>
  <si>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</si>
  <si>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</si>
  <si>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</si>
  <si>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</si>
  <si>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</si>
  <si>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</si>
  <si>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</si>
  <si>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</si>
  <si>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</si>
  <si>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</si>
  <si>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</si>
  <si>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</si>
  <si>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</si>
  <si>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</si>
  <si>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</si>
  <si>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</si>
  <si>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</si>
  <si>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</si>
  <si>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</si>
  <si>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</si>
  <si>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</si>
  <si>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</si>
  <si>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</si>
  <si>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</si>
  <si>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</si>
  <si>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</si>
  <si>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</si>
  <si>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</si>
  <si>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</si>
  <si>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</si>
  <si>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</si>
  <si>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</si>
  <si>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</si>
  <si>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</si>
  <si>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</si>
  <si>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</si>
  <si>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</si>
  <si>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</si>
  <si>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</si>
  <si>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</si>
  <si>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</si>
  <si>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</si>
  <si>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</si>
  <si>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</si>
  <si>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</si>
  <si>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</si>
  <si>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</si>
  <si>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</si>
  <si>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</si>
  <si>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</si>
  <si>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</si>
  <si>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</si>
  <si>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</si>
  <si>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</si>
  <si>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</si>
  <si>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</si>
  <si>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</si>
  <si>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</si>
  <si>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</si>
  <si>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</si>
  <si>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</si>
  <si>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</si>
  <si>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</si>
  <si>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</si>
  <si>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</si>
  <si>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</si>
  <si>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</si>
  <si>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</si>
  <si>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</si>
  <si>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</si>
  <si>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</si>
  <si>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</si>
  <si>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</si>
  <si>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</si>
  <si>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</si>
  <si>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</si>
  <si>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</si>
  <si>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</si>
  <si>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</si>
  <si>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</si>
  <si>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</si>
  <si>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</si>
  <si>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</si>
  <si>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</si>
  <si>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</si>
  <si>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</si>
  <si>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</si>
  <si>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</si>
  <si>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</si>
  <si>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</si>
  <si>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</si>
  <si>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</si>
  <si>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</si>
  <si>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</si>
  <si>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</si>
  <si>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</si>
  <si>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</si>
  <si>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</si>
  <si>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</si>
  <si>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</si>
  <si>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</si>
  <si>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</si>
  <si>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</si>
  <si>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</si>
  <si>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</si>
  <si>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</si>
  <si>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</si>
  <si>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</si>
  <si>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</si>
  <si>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</si>
  <si>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</si>
  <si>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</si>
  <si>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</si>
  <si>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</si>
  <si>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</si>
  <si>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</si>
  <si>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</si>
  <si>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</si>
  <si>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</si>
  <si>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</si>
  <si>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</si>
  <si>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</si>
  <si>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</si>
  <si>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</si>
  <si>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</si>
  <si>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</si>
  <si>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</si>
  <si>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</si>
  <si>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</si>
  <si>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</si>
  <si>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</si>
  <si>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</si>
  <si>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</si>
  <si>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</si>
  <si>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</si>
  <si>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</si>
  <si>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</si>
  <si>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</si>
  <si>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</si>
  <si>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</si>
  <si>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</si>
  <si>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</si>
  <si>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</si>
  <si>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</si>
  <si>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</si>
  <si>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</si>
  <si>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</si>
  <si>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</si>
  <si>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</si>
  <si>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</si>
  <si>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</si>
  <si>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</si>
  <si>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</si>
  <si>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</si>
  <si>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</si>
  <si>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</si>
  <si>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</si>
  <si>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</si>
  <si>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</si>
  <si>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</si>
  <si>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</si>
  <si>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</si>
  <si>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</si>
  <si>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</si>
  <si>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</si>
  <si>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</si>
  <si>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</si>
  <si>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</si>
  <si>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</si>
  <si>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</si>
  <si>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</si>
  <si>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</si>
  <si>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</si>
  <si>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</si>
  <si>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</si>
  <si>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</si>
  <si>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</si>
  <si>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</si>
  <si>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</si>
  <si>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</si>
  <si>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</si>
  <si>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</si>
  <si>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</si>
  <si>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</si>
  <si>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</si>
  <si>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</si>
  <si>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</si>
  <si>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</si>
  <si>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</si>
  <si>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</si>
  <si>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</si>
  <si>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</si>
  <si>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</si>
  <si>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</si>
  <si>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</si>
  <si>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</si>
  <si>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</si>
  <si>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</si>
  <si>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</si>
  <si>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</si>
  <si>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</si>
  <si>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</si>
  <si>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</si>
  <si>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</si>
  <si>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</si>
  <si>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</si>
  <si>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</si>
  <si>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</si>
  <si>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</si>
  <si>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</si>
  <si>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</si>
  <si>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</si>
  <si>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</si>
  <si>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</si>
  <si>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</si>
  <si>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</si>
  <si>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</si>
  <si>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</si>
  <si>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</si>
  <si>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</si>
  <si>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</si>
  <si>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</si>
  <si>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</si>
  <si>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</si>
  <si>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</si>
  <si>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</si>
  <si>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</si>
  <si>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</si>
  <si>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</si>
  <si>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</si>
  <si>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</si>
  <si>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</si>
  <si>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</si>
  <si>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</si>
  <si>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</si>
  <si>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</si>
  <si>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</si>
  <si>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</si>
  <si>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</si>
  <si>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</si>
  <si>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</si>
  <si>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</si>
  <si>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</si>
  <si>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</si>
  <si>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</si>
  <si>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</si>
  <si>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</si>
  <si>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</si>
  <si>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</si>
  <si>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</si>
  <si>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</si>
  <si>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</si>
  <si>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</si>
  <si>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</si>
  <si>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</si>
  <si>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</si>
  <si>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</si>
  <si>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</si>
  <si>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</si>
  <si>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</si>
  <si>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</si>
  <si>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</si>
  <si>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</si>
  <si>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</si>
  <si>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</si>
  <si>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</si>
  <si>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</si>
  <si>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</si>
  <si>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</si>
  <si>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</si>
  <si>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</si>
  <si>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</si>
  <si>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</si>
  <si>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</si>
  <si>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</si>
  <si>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</si>
  <si>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</si>
  <si>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</si>
  <si>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</si>
  <si>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</si>
  <si>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</si>
  <si>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</si>
  <si>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</si>
  <si>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</si>
  <si>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</si>
  <si>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</si>
  <si>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</si>
  <si>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</si>
  <si>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</si>
  <si>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</si>
  <si>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</si>
  <si>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</si>
  <si>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</si>
  <si>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</si>
  <si>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</si>
  <si>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</si>
  <si>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</si>
  <si>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</si>
  <si>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</si>
  <si>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</si>
  <si>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</si>
  <si>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</si>
  <si>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</si>
  <si>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</si>
  <si>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</si>
  <si>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</si>
  <si>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</si>
  <si>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</si>
  <si>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</si>
  <si>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</si>
  <si>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</si>
  <si>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</si>
  <si>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</si>
  <si>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</si>
  <si>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</si>
  <si>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</si>
  <si>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</si>
  <si>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</si>
  <si>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</si>
  <si>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</si>
  <si>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</si>
  <si>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</si>
  <si>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</si>
  <si>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</si>
  <si>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</si>
  <si>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</si>
  <si>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</si>
  <si>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</si>
  <si>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</si>
  <si>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</si>
  <si>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</si>
  <si>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</si>
  <si>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</si>
  <si>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</si>
  <si>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</si>
  <si>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</si>
  <si>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</si>
  <si>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</si>
  <si>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</si>
  <si>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</si>
  <si>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</si>
  <si>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</si>
  <si>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</si>
  <si>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</si>
  <si>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</si>
  <si>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</si>
  <si>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</si>
  <si>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</si>
  <si>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</si>
  <si>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</si>
  <si>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</si>
  <si>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</si>
  <si>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</si>
  <si>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</si>
  <si>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</si>
  <si>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</si>
  <si>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</si>
  <si>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</si>
  <si>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</si>
  <si>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</si>
  <si>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</si>
  <si>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</si>
  <si>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</si>
  <si>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</si>
  <si>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</si>
  <si>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</si>
  <si>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</si>
  <si>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</si>
  <si>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</si>
  <si>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</si>
  <si>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</si>
  <si>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</si>
  <si>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</si>
  <si>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</si>
  <si>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</si>
  <si>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</si>
  <si>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</si>
  <si>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</si>
  <si>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</si>
  <si>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</si>
  <si>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</si>
  <si>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</si>
  <si>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</si>
  <si>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</si>
  <si>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</si>
  <si>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</si>
  <si>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</si>
  <si>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</si>
  <si>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</si>
  <si>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</si>
  <si>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</si>
  <si>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</si>
  <si>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</si>
  <si>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</si>
  <si>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</si>
  <si>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</si>
  <si>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</si>
  <si>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</si>
  <si>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</si>
  <si>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</si>
  <si>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</si>
  <si>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</si>
  <si>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</si>
  <si>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</si>
  <si>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</si>
  <si>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</si>
  <si>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</si>
  <si>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</si>
  <si>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</si>
  <si>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</si>
  <si>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</si>
  <si>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</si>
  <si>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</si>
  <si>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</si>
  <si>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</si>
  <si>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</si>
  <si>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</si>
  <si>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</si>
  <si>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</si>
  <si>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</si>
  <si>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</si>
  <si>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</si>
  <si>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</si>
  <si>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</si>
  <si>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</si>
  <si>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</si>
  <si>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</si>
  <si>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</si>
  <si>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</si>
  <si>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</si>
  <si>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</si>
  <si>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</si>
  <si>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</si>
  <si>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</si>
  <si>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</si>
  <si>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</si>
  <si>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</si>
  <si>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</si>
  <si>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</si>
  <si>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</si>
  <si>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</si>
  <si>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</si>
  <si>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</si>
  <si>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</si>
  <si>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</si>
  <si>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</si>
  <si>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</si>
  <si>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</si>
  <si>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</si>
  <si>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</si>
  <si>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</si>
  <si>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</si>
  <si>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</si>
  <si>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</si>
  <si>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</si>
  <si>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</si>
  <si>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</si>
  <si>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</si>
  <si>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</si>
  <si>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</si>
  <si>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</si>
  <si>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</si>
  <si>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</si>
  <si>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</si>
  <si>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</si>
  <si>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</si>
  <si>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</si>
  <si>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</si>
  <si>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</si>
  <si>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</si>
  <si>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</si>
  <si>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</si>
  <si>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</si>
  <si>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</si>
  <si>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</si>
  <si>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</si>
  <si>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</si>
  <si>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</si>
  <si>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</si>
  <si>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</si>
  <si>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</si>
  <si>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</si>
  <si>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</si>
  <si>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</si>
  <si>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</si>
  <si>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</si>
  <si>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</si>
  <si>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</si>
  <si>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</si>
  <si>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</si>
  <si>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</si>
  <si>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</si>
  <si>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</si>
  <si>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</si>
  <si>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</si>
  <si>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</si>
  <si>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</si>
  <si>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</si>
  <si>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</si>
  <si>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</si>
  <si>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</si>
  <si>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</si>
  <si>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</si>
  <si>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</si>
  <si>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</si>
  <si>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</si>
  <si>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</si>
  <si>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</si>
  <si>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</si>
  <si>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</si>
  <si>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</si>
  <si>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</si>
  <si>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</si>
  <si>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</si>
  <si>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</si>
  <si>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</si>
  <si>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</si>
  <si>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</si>
  <si>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</si>
  <si>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</si>
  <si>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</si>
  <si>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</si>
  <si>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</si>
  <si>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</si>
  <si>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</si>
  <si>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</si>
  <si>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</si>
  <si>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</si>
  <si>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</si>
  <si>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</si>
  <si>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</si>
  <si>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</si>
  <si>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</si>
  <si>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</si>
  <si>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</si>
  <si>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</si>
  <si>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</si>
  <si>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</si>
  <si>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</si>
  <si>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</si>
  <si>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</si>
  <si>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</si>
  <si>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</si>
  <si>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</si>
  <si>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</si>
  <si>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</si>
  <si>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</si>
  <si>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</si>
  <si>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</si>
  <si>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</si>
  <si>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</si>
  <si>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</si>
  <si>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</si>
  <si>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</si>
  <si>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</si>
  <si>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</si>
  <si>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</si>
  <si>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</si>
  <si>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</si>
  <si>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</si>
  <si>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</si>
  <si>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</si>
  <si>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</si>
  <si>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</si>
  <si>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</si>
  <si>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</si>
  <si>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</si>
  <si>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</si>
  <si>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</si>
  <si>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</si>
  <si>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</si>
  <si>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</si>
  <si>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</si>
  <si>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</si>
  <si>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</si>
  <si>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</si>
  <si>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</si>
  <si>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</si>
  <si>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</si>
  <si>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</si>
  <si>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</si>
  <si>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</si>
  <si>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</si>
  <si>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</si>
  <si>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</si>
  <si>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</si>
  <si>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</si>
  <si>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</si>
  <si>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</si>
  <si>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</si>
  <si>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</si>
  <si>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</si>
  <si>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</si>
  <si>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</si>
  <si>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</si>
  <si>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</si>
  <si>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</si>
  <si>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</si>
  <si>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</si>
  <si>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</si>
  <si>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</si>
  <si>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</si>
  <si>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</si>
  <si>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</si>
  <si>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</si>
  <si>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</si>
  <si>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</si>
  <si>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</si>
  <si>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</si>
  <si>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</si>
  <si>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</si>
  <si>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</si>
  <si>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</si>
  <si>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</si>
  <si>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</si>
  <si>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</si>
  <si>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</si>
  <si>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</si>
  <si>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</si>
  <si>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</si>
  <si>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</si>
  <si>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</si>
  <si>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</si>
  <si>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</si>
  <si>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</si>
  <si>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</si>
  <si>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</si>
  <si>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</si>
  <si>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</si>
  <si>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</si>
  <si>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</si>
  <si>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</si>
  <si>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</si>
  <si>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</si>
  <si>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</si>
  <si>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</si>
  <si>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</si>
  <si>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</si>
  <si>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</si>
  <si>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</si>
  <si>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</si>
  <si>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</si>
  <si>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</si>
  <si>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</si>
  <si>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</si>
  <si>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</si>
  <si>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</si>
  <si>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</si>
  <si>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</si>
  <si>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</si>
  <si>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</si>
  <si>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</si>
  <si>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</si>
  <si>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</si>
  <si>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</si>
  <si>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</si>
  <si>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</si>
  <si>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</si>
  <si>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</si>
  <si>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</si>
  <si>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</si>
  <si>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</si>
  <si>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</si>
  <si>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</si>
  <si>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</si>
  <si>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</si>
  <si>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</si>
  <si>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</si>
  <si>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</si>
  <si>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</si>
  <si>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</si>
  <si>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</si>
  <si>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</si>
  <si>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</si>
  <si>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</si>
  <si>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</si>
  <si>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</si>
  <si>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</si>
  <si>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</si>
  <si>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</si>
  <si>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</si>
  <si>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</si>
  <si>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</si>
  <si>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</si>
  <si>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</si>
  <si>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</si>
  <si>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</si>
  <si>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</si>
  <si>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</si>
  <si>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</si>
  <si>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</si>
  <si>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</si>
  <si>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</si>
  <si>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</si>
  <si>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</si>
  <si>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</si>
  <si>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</si>
  <si>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</si>
  <si>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</si>
  <si>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</si>
  <si>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</si>
  <si>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</si>
  <si>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</si>
  <si>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</si>
  <si>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</si>
  <si>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</si>
  <si>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</si>
  <si>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</si>
  <si>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</si>
  <si>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</si>
  <si>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</si>
  <si>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</si>
  <si>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</si>
  <si>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</si>
  <si>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</si>
  <si>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</si>
  <si>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</si>
  <si>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</si>
  <si>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</si>
  <si>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</si>
  <si>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</si>
  <si>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</si>
  <si>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</si>
  <si>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</si>
  <si>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</si>
  <si>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</si>
  <si>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</si>
  <si>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</si>
  <si>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</si>
  <si>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</si>
  <si>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</si>
  <si>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</si>
  <si>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</si>
  <si>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</si>
  <si>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</si>
  <si>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</si>
  <si>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</si>
  <si>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</si>
  <si>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</si>
  <si>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</si>
  <si>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</si>
  <si>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</si>
  <si>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</si>
  <si>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</si>
  <si>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</si>
  <si>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</si>
  <si>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</si>
  <si>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</si>
  <si>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</si>
  <si>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</si>
  <si>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</si>
  <si>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</si>
  <si>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</si>
  <si>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</si>
  <si>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</si>
  <si>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</si>
  <si>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</si>
  <si>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</si>
  <si>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</si>
  <si>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</si>
  <si>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</si>
  <si>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</si>
  <si>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</si>
  <si>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</si>
  <si>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</si>
  <si>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</si>
  <si>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</si>
  <si>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</si>
  <si>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</si>
  <si>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</si>
  <si>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</si>
  <si>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</si>
  <si>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</si>
  <si>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</si>
  <si>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</si>
  <si>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</si>
  <si>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</si>
  <si>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</si>
  <si>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</si>
  <si>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</si>
  <si>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</si>
  <si>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</si>
  <si>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</si>
  <si>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</si>
  <si>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</si>
  <si>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</si>
  <si>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</si>
  <si>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</si>
  <si>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</si>
  <si>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</si>
  <si>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</si>
  <si>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</si>
  <si>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</si>
  <si>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</si>
  <si>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</si>
  <si>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</si>
  <si>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</si>
  <si>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</si>
  <si>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</si>
  <si>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</si>
  <si>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</si>
  <si>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</si>
  <si>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</si>
  <si>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</si>
  <si>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</si>
  <si>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</si>
  <si>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</si>
  <si>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</si>
  <si>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</si>
  <si>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</si>
  <si>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</si>
  <si>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</si>
  <si>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</si>
  <si>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</si>
  <si>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</si>
  <si>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</si>
  <si>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</si>
  <si>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</si>
  <si>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</si>
  <si>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</si>
  <si>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</si>
  <si>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</si>
  <si>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</si>
  <si>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</si>
  <si>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</si>
  <si>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</si>
  <si>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</si>
  <si>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</si>
  <si>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</si>
  <si>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</si>
  <si>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</si>
  <si>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</si>
  <si>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</si>
  <si>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</si>
  <si>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</si>
  <si>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</si>
  <si>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</si>
  <si>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</si>
  <si>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</si>
  <si>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</si>
  <si>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</si>
  <si>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</si>
  <si>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</si>
  <si>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</si>
  <si>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</si>
  <si>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</si>
  <si>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</si>
  <si>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</si>
  <si>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</si>
  <si>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</si>
  <si>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</si>
  <si>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</si>
  <si>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</si>
  <si>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</si>
  <si>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</si>
  <si>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</si>
  <si>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</si>
  <si>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</si>
  <si>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</si>
  <si>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</si>
  <si>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</si>
  <si>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</si>
  <si>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</si>
  <si>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</si>
  <si>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</si>
  <si>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</si>
  <si>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</si>
  <si>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</si>
  <si>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</si>
  <si>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</si>
  <si>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</si>
  <si>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</si>
  <si>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</si>
  <si>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</si>
  <si>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</si>
  <si>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</si>
  <si>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</si>
  <si>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</si>
  <si>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</si>
  <si>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</si>
  <si>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</si>
  <si>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</si>
  <si>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</si>
  <si>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</si>
  <si>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</si>
  <si>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</si>
  <si>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</si>
  <si>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</si>
  <si>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</si>
  <si>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</si>
  <si>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</si>
  <si>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</si>
  <si>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</si>
  <si>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</si>
  <si>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</si>
  <si>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</si>
  <si>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</si>
  <si>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</si>
  <si>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</si>
  <si>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</si>
  <si>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</si>
  <si>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</si>
  <si>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</si>
  <si>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</si>
  <si>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</si>
  <si>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</si>
  <si>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</si>
  <si>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</si>
  <si>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</si>
  <si>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</si>
  <si>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</si>
  <si>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</si>
  <si>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</si>
  <si>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</si>
  <si>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</si>
  <si>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</si>
  <si>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</si>
  <si>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</si>
  <si>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</si>
  <si>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</si>
  <si>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</si>
  <si>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</si>
  <si>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</si>
  <si>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</si>
  <si>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</si>
  <si>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</si>
  <si>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</si>
  <si>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</si>
  <si>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</si>
  <si>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</si>
  <si>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</si>
  <si>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</si>
  <si>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</si>
  <si>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</si>
  <si>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</si>
  <si>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</si>
  <si>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</si>
  <si>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</si>
  <si>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</si>
  <si>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</si>
  <si>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</si>
  <si>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</si>
  <si>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</si>
  <si>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</si>
  <si>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</si>
  <si>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</si>
  <si>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</si>
  <si>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</si>
  <si>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</si>
  <si>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</si>
  <si>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</si>
  <si>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</si>
  <si>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</si>
  <si>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</si>
  <si>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</si>
  <si>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</si>
  <si>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</si>
  <si>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</si>
  <si>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</si>
  <si>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</si>
  <si>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</si>
  <si>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</si>
  <si>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</si>
  <si>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</si>
  <si>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</si>
  <si>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</si>
  <si>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</si>
  <si>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</si>
  <si>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</si>
  <si>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</si>
  <si>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</si>
  <si>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</si>
  <si>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</si>
  <si>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</si>
  <si>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</si>
  <si>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</si>
  <si>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</si>
  <si>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</si>
  <si>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</si>
  <si>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</si>
  <si>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</si>
  <si>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</si>
  <si>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</si>
  <si>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</si>
  <si>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</si>
  <si>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</si>
  <si>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</si>
  <si>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</si>
  <si>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</si>
  <si>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</si>
  <si>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</si>
  <si>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</si>
  <si>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</si>
  <si>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</si>
  <si>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</si>
  <si>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</si>
  <si>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</si>
  <si>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</si>
  <si>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</si>
  <si>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</si>
  <si>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</si>
  <si>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</si>
  <si>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</si>
  <si>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</si>
  <si>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</si>
  <si>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</si>
  <si>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</si>
  <si>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</si>
  <si>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</si>
  <si>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</si>
  <si>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</si>
  <si>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</si>
  <si>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</si>
  <si>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</si>
  <si>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</si>
  <si>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</si>
  <si>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</si>
  <si>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</si>
  <si>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</si>
  <si>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</si>
  <si>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</si>
  <si>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</si>
  <si>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</si>
  <si>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</si>
  <si>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</si>
  <si>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</si>
  <si>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</si>
  <si>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</si>
  <si>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</si>
  <si>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</si>
  <si>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</si>
  <si>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</si>
  <si>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</si>
  <si>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</si>
  <si>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</si>
  <si>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</si>
  <si>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</si>
  <si>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</si>
  <si>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</si>
  <si>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</si>
  <si>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</si>
  <si>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</si>
  <si>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</si>
  <si>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</si>
  <si>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</si>
  <si>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</si>
  <si>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</si>
  <si>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</si>
  <si>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</si>
  <si>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</si>
  <si>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</si>
  <si>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</si>
  <si>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</si>
  <si>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</si>
  <si>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</si>
  <si>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</si>
  <si>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</si>
  <si>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</si>
  <si>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</si>
  <si>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</si>
  <si>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</si>
  <si>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</si>
  <si>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</si>
  <si>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</si>
  <si>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</si>
  <si>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</si>
  <si>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</si>
  <si>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</si>
  <si>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</si>
  <si>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</si>
  <si>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</si>
  <si>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</si>
  <si>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</si>
  <si>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</si>
  <si>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</si>
  <si>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</si>
  <si>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</si>
  <si>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</si>
  <si>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</si>
  <si>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</si>
  <si>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</si>
  <si>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</si>
  <si>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</si>
  <si>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</si>
  <si>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</si>
  <si>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</si>
  <si>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</si>
  <si>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</si>
  <si>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</si>
  <si>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</si>
  <si>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</si>
  <si>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</si>
  <si>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</si>
  <si>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</si>
  <si>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</si>
  <si>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</si>
  <si>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</si>
  <si>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</si>
  <si>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</si>
  <si>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</si>
  <si>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</si>
  <si>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</si>
  <si>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</si>
  <si>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</si>
  <si>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</si>
  <si>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</si>
  <si>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</si>
  <si>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</si>
  <si>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</si>
  <si>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</si>
  <si>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</si>
  <si>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</si>
  <si>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</si>
  <si>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</si>
  <si>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</si>
  <si>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</si>
  <si>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</si>
  <si>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</si>
  <si>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</si>
  <si>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</si>
  <si>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</si>
  <si>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</si>
  <si>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</si>
  <si>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</si>
  <si>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</si>
  <si>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</si>
  <si>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</si>
  <si>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</si>
  <si>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</si>
  <si>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</si>
  <si>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</si>
  <si>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</si>
  <si>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</si>
  <si>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</si>
  <si>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</si>
  <si>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</si>
  <si>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</si>
  <si>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</si>
  <si>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</si>
  <si>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</si>
  <si>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</si>
  <si>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</si>
  <si>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</si>
  <si>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</si>
  <si>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</si>
  <si>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</si>
  <si>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</si>
  <si>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</si>
  <si>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</si>
  <si>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</si>
  <si>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</si>
  <si>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</si>
  <si>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</si>
  <si>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</si>
  <si>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</si>
  <si>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</si>
  <si>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</si>
  <si>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</si>
  <si>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</si>
  <si>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</si>
  <si>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</si>
  <si>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</si>
  <si>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</si>
  <si>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</si>
  <si>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</si>
  <si>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</si>
  <si>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</si>
  <si>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</si>
  <si>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</si>
  <si>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</si>
  <si>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</si>
  <si>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</si>
  <si>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</si>
  <si>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</si>
  <si>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</si>
  <si>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</si>
  <si>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</si>
  <si>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</si>
  <si>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</si>
  <si>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</si>
  <si>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</si>
  <si>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</si>
  <si>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</si>
  <si>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</si>
  <si>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</si>
  <si>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</si>
  <si>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</si>
  <si>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</si>
  <si>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</si>
  <si>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</si>
  <si>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</si>
  <si>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</si>
  <si>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</si>
  <si>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</si>
  <si>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</si>
  <si>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</si>
  <si>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</si>
  <si>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</si>
  <si>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</si>
  <si>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</si>
  <si>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</si>
  <si>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</si>
  <si>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</si>
  <si>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</si>
  <si>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</si>
  <si>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</si>
  <si>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</si>
  <si>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</si>
  <si>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</si>
  <si>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</si>
  <si>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</si>
  <si>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</si>
  <si>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</si>
  <si>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</si>
  <si>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</si>
  <si>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</si>
  <si>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</si>
  <si>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</si>
  <si>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</si>
  <si>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</si>
  <si>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</si>
  <si>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</si>
  <si>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</si>
  <si>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</si>
  <si>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</si>
  <si>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</si>
  <si>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</si>
  <si>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</si>
  <si>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</si>
  <si>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</si>
  <si>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</si>
  <si>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</si>
  <si>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</si>
  <si>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</si>
  <si>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</si>
  <si>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</si>
  <si>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</si>
  <si>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</si>
  <si>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</si>
  <si>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</si>
  <si>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</si>
  <si>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</si>
  <si>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</si>
  <si>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</si>
  <si>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</si>
  <si>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</si>
  <si>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</si>
  <si>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</si>
  <si>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</si>
  <si>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</si>
  <si>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</si>
  <si>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</si>
  <si>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</si>
  <si>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</si>
  <si>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</si>
  <si>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</si>
  <si>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</si>
  <si>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</si>
  <si>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</si>
  <si>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</si>
  <si>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</si>
  <si>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</si>
  <si>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</si>
  <si>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</si>
  <si>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</si>
  <si>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</si>
  <si>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</si>
  <si>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</si>
  <si>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</si>
  <si>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</si>
  <si>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</si>
  <si>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</si>
  <si>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</si>
  <si>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</si>
  <si>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</si>
  <si>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</si>
  <si>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</si>
  <si>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</si>
  <si>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</si>
  <si>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</si>
  <si>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</si>
  <si>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</si>
  <si>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</si>
  <si>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</si>
  <si>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</si>
  <si>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</si>
  <si>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</si>
  <si>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</si>
  <si>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</si>
  <si>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</si>
  <si>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</si>
  <si>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</si>
  <si>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</si>
  <si>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</si>
  <si>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</si>
  <si>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</si>
  <si>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</si>
  <si>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</si>
  <si>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</si>
  <si>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</si>
  <si>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</si>
  <si>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</si>
  <si>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</si>
  <si>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</si>
  <si>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</si>
  <si>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</si>
  <si>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</si>
  <si>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</si>
  <si>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</si>
  <si>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</si>
  <si>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</si>
  <si>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</si>
  <si>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</si>
  <si>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</si>
  <si>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</si>
  <si>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</si>
  <si>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</si>
  <si>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</si>
  <si>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</si>
  <si>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</si>
  <si>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</si>
  <si>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</si>
  <si>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</si>
  <si>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</si>
  <si>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</si>
  <si>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</si>
  <si>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</si>
  <si>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</si>
  <si>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</si>
  <si>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</si>
  <si>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</si>
  <si>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</si>
  <si>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</si>
  <si>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</si>
  <si>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</si>
  <si>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</si>
  <si>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</si>
  <si>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</si>
  <si>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</si>
  <si>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</si>
  <si>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</si>
  <si>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</si>
  <si>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</si>
  <si>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</si>
  <si>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</si>
  <si>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</si>
  <si>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</si>
  <si>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</si>
  <si>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</si>
  <si>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</si>
  <si>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</si>
  <si>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</si>
  <si>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</si>
  <si>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</si>
  <si>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</si>
  <si>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</si>
  <si>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</si>
  <si>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</si>
  <si>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</si>
  <si>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</si>
  <si>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</si>
  <si>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</si>
  <si>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</si>
  <si>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</si>
  <si>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</si>
  <si>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</si>
  <si>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</si>
  <si>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</si>
  <si>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</si>
  <si>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</si>
  <si>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</si>
  <si>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</si>
  <si>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</si>
  <si>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</si>
  <si>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</si>
  <si>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</si>
  <si>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</si>
  <si>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</si>
  <si>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</si>
  <si>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</si>
  <si>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</si>
  <si>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</si>
  <si>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</si>
  <si>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</si>
  <si>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</si>
  <si>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</si>
  <si>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</si>
  <si>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</si>
  <si>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</si>
  <si>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</si>
  <si>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</si>
  <si>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</si>
  <si>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</si>
  <si>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</si>
  <si>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</si>
  <si>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</si>
  <si>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</si>
  <si>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</si>
  <si>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</si>
  <si>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</si>
  <si>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</si>
  <si>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</si>
  <si>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</si>
  <si>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</si>
  <si>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</si>
  <si>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</si>
  <si>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</si>
  <si>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</si>
  <si>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</si>
  <si>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</si>
  <si>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</si>
  <si>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</si>
  <si>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</si>
  <si>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</si>
  <si>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</si>
  <si>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</si>
  <si>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</si>
  <si>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</si>
  <si>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</si>
  <si>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</si>
  <si>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</si>
  <si>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</si>
  <si>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</si>
  <si>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</si>
  <si>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</si>
  <si>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</si>
  <si>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</si>
  <si>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</si>
  <si>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</si>
  <si>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</si>
  <si>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</si>
  <si>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</si>
  <si>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</si>
  <si>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</si>
  <si>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</si>
  <si>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</si>
  <si>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</si>
  <si>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</si>
  <si>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</si>
  <si>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</si>
  <si>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</si>
  <si>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</si>
  <si>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</si>
  <si>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</si>
  <si>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</si>
  <si>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</si>
  <si>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</si>
  <si>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</si>
  <si>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</si>
  <si>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</si>
  <si>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</si>
  <si>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</si>
  <si>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</si>
  <si>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</si>
  <si>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</si>
  <si>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</si>
  <si>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</si>
  <si>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</si>
  <si>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</si>
  <si>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</si>
  <si>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</si>
  <si>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</si>
  <si>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</si>
  <si>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</si>
  <si>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</si>
  <si>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</si>
  <si>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</si>
  <si>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</si>
  <si>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</si>
  <si>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</si>
  <si>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</si>
  <si>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</si>
  <si>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</si>
  <si>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</si>
  <si>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</si>
  <si>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</si>
  <si>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</si>
  <si>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</si>
  <si>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</si>
  <si>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</si>
  <si>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</si>
  <si>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</si>
  <si>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</si>
  <si>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</si>
  <si>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</si>
  <si>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</si>
  <si>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</si>
  <si>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</si>
  <si>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</si>
  <si>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</si>
  <si>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</si>
  <si>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</si>
  <si>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</si>
  <si>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</si>
  <si>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</si>
  <si>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</si>
  <si>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</si>
  <si>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</si>
  <si>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</si>
  <si>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</si>
  <si>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</si>
  <si>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</si>
  <si>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</si>
  <si>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</si>
  <si>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</si>
  <si>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</si>
  <si>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</si>
  <si>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</si>
  <si>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</si>
  <si>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</si>
  <si>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</si>
  <si>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</si>
  <si>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</si>
  <si>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</si>
  <si>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</si>
  <si>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</si>
  <si>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</si>
  <si>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</si>
  <si>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</si>
  <si>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</si>
  <si>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</si>
  <si>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</si>
  <si>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</si>
  <si>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</si>
  <si>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</si>
  <si>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</si>
  <si>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</si>
  <si>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</si>
  <si>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</si>
  <si>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</si>
  <si>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</si>
  <si>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</si>
  <si>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</si>
  <si>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</si>
  <si>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</si>
  <si>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</si>
  <si>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</si>
  <si>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</si>
  <si>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</si>
  <si>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</si>
  <si>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</si>
  <si>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</si>
  <si>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</si>
  <si>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</si>
  <si>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</si>
  <si>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</si>
  <si>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</si>
  <si>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</si>
  <si>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</si>
  <si>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</si>
  <si>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</si>
  <si>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</si>
  <si>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</si>
  <si>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</si>
  <si>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</si>
  <si>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</si>
  <si>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</si>
  <si>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</si>
  <si>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</si>
  <si>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</si>
  <si>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</si>
  <si>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</si>
  <si>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</si>
  <si>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</si>
  <si>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</si>
  <si>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</si>
  <si>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</si>
  <si>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</si>
  <si>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</si>
  <si>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</si>
  <si>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</si>
  <si>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</si>
  <si>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</si>
  <si>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</si>
  <si>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</si>
  <si>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</si>
  <si>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</si>
  <si>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</si>
  <si>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</si>
  <si>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</si>
  <si>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</si>
  <si>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</si>
  <si>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</si>
  <si>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</si>
  <si>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</si>
  <si>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</si>
  <si>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</si>
  <si>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</si>
  <si>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</si>
  <si>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</si>
  <si>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</si>
  <si>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</si>
  <si>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</si>
  <si>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</si>
  <si>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</si>
  <si>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</si>
  <si>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</si>
  <si>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</si>
  <si>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</si>
  <si>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</si>
  <si>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</si>
  <si>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</si>
  <si>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</si>
  <si>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</si>
  <si>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</si>
  <si>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</si>
  <si>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</si>
  <si>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</si>
  <si>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</si>
  <si>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</si>
  <si>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</si>
  <si>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</si>
  <si>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</si>
  <si>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</si>
  <si>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</si>
  <si>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</si>
  <si>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</si>
  <si>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</si>
  <si>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</si>
  <si>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</si>
  <si>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</si>
  <si>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</si>
  <si>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</si>
  <si>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</si>
  <si>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</si>
  <si>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</si>
  <si>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</si>
  <si>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</si>
  <si>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</si>
  <si>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</si>
  <si>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</si>
  <si>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</si>
  <si>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</si>
  <si>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</si>
  <si>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</si>
  <si>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</si>
  <si>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</si>
  <si>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</si>
  <si>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</si>
  <si>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</si>
  <si>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</si>
  <si>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</si>
  <si>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</si>
  <si>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</si>
  <si>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</si>
  <si>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</si>
  <si>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</si>
  <si>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</si>
  <si>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</si>
  <si>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</si>
  <si>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</si>
  <si>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</si>
  <si>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</si>
  <si>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</si>
  <si>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</si>
  <si>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</si>
  <si>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</si>
  <si>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</si>
  <si>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</si>
  <si>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</si>
  <si>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</si>
  <si>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</si>
  <si>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</si>
  <si>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</si>
  <si>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</si>
  <si>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</si>
  <si>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</si>
  <si>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</si>
  <si>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</si>
  <si>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</si>
  <si>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</si>
  <si>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</si>
  <si>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</si>
  <si>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</si>
  <si>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</si>
  <si>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</si>
  <si>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</si>
  <si>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</si>
  <si>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</si>
  <si>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</si>
  <si>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</si>
  <si>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</si>
  <si>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</si>
  <si>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</si>
  <si>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</si>
  <si>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</si>
  <si>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</si>
  <si>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</si>
  <si>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</si>
  <si>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</si>
  <si>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</si>
  <si>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</si>
  <si>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</si>
  <si>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</si>
  <si>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</si>
  <si>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</si>
  <si>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</si>
  <si>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</si>
  <si>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</si>
  <si>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</si>
  <si>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</si>
  <si>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</si>
  <si>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</si>
  <si>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</si>
  <si>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</si>
  <si>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</si>
  <si>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</si>
  <si>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</si>
  <si>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</si>
  <si>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</si>
  <si>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</si>
  <si>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</si>
  <si>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</si>
  <si>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</si>
  <si>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</si>
  <si>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</si>
  <si>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</si>
  <si>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</si>
  <si>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</si>
  <si>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</si>
  <si>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</si>
  <si>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</si>
  <si>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</si>
  <si>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</si>
  <si>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</si>
  <si>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</si>
  <si>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</si>
  <si>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</si>
  <si>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</si>
  <si>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</si>
  <si>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</si>
  <si>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</si>
  <si>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</si>
  <si>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</si>
  <si>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</si>
  <si>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</si>
  <si>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</si>
  <si>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</si>
  <si>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</si>
  <si>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</si>
  <si>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</si>
  <si>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</si>
  <si>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</si>
  <si>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</si>
  <si>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</si>
  <si>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</si>
  <si>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</si>
  <si>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</si>
  <si>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</si>
  <si>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</si>
  <si>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</si>
  <si>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</si>
  <si>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</si>
  <si>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</si>
  <si>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</si>
  <si>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</si>
  <si>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</si>
  <si>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</si>
  <si>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</si>
  <si>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</si>
  <si>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</si>
  <si>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</si>
  <si>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</si>
  <si>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</si>
  <si>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</si>
  <si>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</si>
  <si>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</si>
  <si>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</si>
  <si>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</si>
  <si>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</si>
  <si>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</si>
  <si>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</si>
  <si>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</si>
  <si>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</si>
  <si>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</si>
  <si>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</si>
  <si>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</si>
  <si>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</si>
  <si>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</si>
  <si>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</si>
  <si>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</si>
  <si>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</si>
  <si>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</si>
  <si>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</si>
  <si>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</si>
  <si>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</si>
  <si>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</si>
  <si>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</si>
  <si>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</si>
  <si>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</si>
  <si>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</si>
  <si>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</si>
  <si>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</si>
  <si>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</si>
  <si>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</si>
  <si>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</si>
  <si>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</si>
  <si>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</si>
  <si>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</si>
  <si>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</si>
  <si>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</si>
  <si>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</si>
  <si>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</si>
  <si>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</si>
  <si>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</si>
  <si>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</si>
  <si>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</si>
  <si>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</si>
  <si>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</si>
  <si>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</si>
  <si>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</si>
  <si>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</si>
  <si>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</si>
  <si>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</si>
  <si>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</si>
  <si>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</si>
  <si>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</si>
  <si>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</si>
  <si>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</si>
  <si>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</si>
  <si>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</si>
  <si>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</si>
  <si>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</si>
  <si>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</si>
  <si>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</si>
  <si>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</si>
  <si>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</si>
  <si>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</si>
  <si>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</si>
  <si>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</si>
  <si>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</si>
  <si>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</si>
  <si>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</si>
  <si>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</si>
  <si>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</si>
  <si>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</si>
  <si>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</si>
  <si>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</si>
  <si>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</si>
  <si>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</si>
  <si>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</si>
  <si>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</si>
  <si>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</si>
  <si>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</si>
  <si>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</si>
  <si>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</si>
  <si>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</si>
  <si>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</si>
  <si>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</si>
  <si>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</si>
  <si>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</si>
  <si>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</si>
  <si>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</si>
  <si>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</si>
  <si>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</si>
  <si>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</si>
  <si>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</si>
  <si>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</si>
  <si>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</si>
  <si>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</si>
  <si>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</si>
  <si>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</si>
  <si>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</si>
  <si>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</si>
  <si>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</si>
  <si>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</si>
  <si>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</si>
  <si>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</si>
  <si>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</si>
  <si>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</si>
  <si>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</si>
  <si>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</si>
  <si>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</si>
  <si>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</si>
  <si>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</si>
  <si>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</si>
  <si>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</si>
  <si>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</si>
  <si>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</si>
  <si>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</si>
  <si>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</si>
  <si>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</si>
  <si>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</si>
  <si>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</si>
  <si>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</si>
  <si>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</si>
  <si>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</si>
  <si>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</si>
  <si>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</si>
  <si>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</si>
  <si>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</si>
  <si>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</si>
  <si>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</si>
  <si>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</si>
  <si>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</si>
  <si>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</si>
  <si>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</si>
  <si>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</si>
  <si>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</si>
  <si>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</si>
  <si>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</si>
  <si>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</si>
  <si>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</si>
  <si>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</si>
  <si>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</si>
  <si>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</si>
  <si>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</si>
  <si>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</si>
  <si>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</si>
  <si>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</si>
  <si>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</si>
  <si>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</si>
  <si>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</si>
  <si>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</si>
  <si>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</si>
  <si>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</si>
  <si>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</si>
  <si>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</si>
  <si>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</si>
  <si>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</si>
  <si>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</si>
  <si>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</si>
  <si>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</si>
  <si>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</si>
  <si>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</si>
  <si>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</si>
  <si>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</si>
  <si>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</si>
  <si>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</si>
  <si>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</si>
  <si>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</si>
  <si>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</si>
  <si>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</si>
  <si>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</si>
  <si>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</si>
  <si>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</si>
  <si>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</si>
  <si>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</si>
  <si>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</si>
  <si>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</si>
  <si>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</si>
  <si>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</si>
  <si>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</si>
  <si>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</si>
  <si>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</si>
  <si>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</si>
  <si>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</si>
  <si>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</si>
  <si>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</si>
  <si>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</si>
  <si>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</si>
  <si>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</si>
  <si>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</si>
  <si>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</si>
  <si>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</si>
  <si>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</si>
  <si>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</si>
  <si>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</si>
  <si>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</si>
  <si>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</si>
  <si>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</si>
  <si>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</si>
  <si>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</si>
  <si>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</si>
  <si>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</si>
  <si>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</si>
  <si>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</si>
  <si>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</si>
  <si>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</si>
  <si>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</si>
  <si>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</si>
  <si>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</si>
  <si>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</si>
  <si>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</si>
  <si>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</si>
  <si>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</si>
  <si>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</si>
  <si>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</si>
  <si>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</si>
  <si>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</si>
  <si>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</si>
  <si>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</si>
  <si>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</si>
  <si>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</si>
  <si>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</si>
  <si>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</si>
  <si>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</si>
  <si>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</si>
  <si>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</si>
  <si>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</si>
  <si>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</si>
  <si>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</si>
  <si>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</si>
  <si>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</si>
  <si>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</si>
  <si>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</si>
  <si>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</si>
  <si>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</si>
  <si>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</si>
  <si>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</si>
  <si>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</si>
  <si>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</si>
  <si>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</si>
  <si>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</si>
  <si>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</si>
  <si>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</si>
  <si>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</si>
  <si>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</si>
  <si>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</si>
  <si>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</si>
  <si>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</si>
  <si>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</si>
  <si>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</si>
  <si>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</si>
  <si>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</si>
  <si>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</si>
  <si>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</si>
  <si>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</si>
  <si>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</si>
  <si>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</si>
  <si>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</si>
  <si>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</si>
  <si>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</si>
  <si>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</si>
  <si>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</si>
  <si>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</si>
  <si>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</si>
  <si>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</si>
  <si>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</si>
  <si>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</si>
  <si>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</si>
  <si>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</si>
  <si>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</si>
  <si>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</si>
  <si>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</si>
  <si>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</si>
  <si>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</si>
  <si>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</si>
  <si>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</si>
  <si>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</si>
  <si>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</si>
  <si>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</si>
  <si>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</si>
  <si>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</si>
  <si>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</si>
  <si>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</si>
  <si>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</si>
  <si>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</si>
  <si>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</si>
  <si>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</si>
  <si>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</si>
  <si>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</si>
  <si>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</si>
  <si>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</si>
  <si>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</si>
  <si>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</si>
  <si>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</si>
  <si>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</si>
  <si>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</si>
  <si>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</si>
  <si>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</si>
  <si>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</si>
  <si>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</si>
  <si>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</si>
  <si>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</si>
  <si>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</si>
  <si>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</si>
  <si>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</si>
  <si>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</si>
  <si>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</si>
  <si>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</si>
  <si>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</si>
  <si>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</si>
  <si>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</si>
  <si>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</si>
  <si>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</si>
  <si>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</si>
  <si>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</si>
  <si>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</si>
  <si>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</si>
  <si>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</si>
  <si>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</si>
  <si>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</si>
  <si>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</si>
  <si>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</si>
  <si>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</si>
  <si>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</si>
  <si>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</si>
  <si>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</si>
  <si>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</si>
  <si>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</si>
  <si>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</si>
  <si>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</si>
  <si>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</si>
  <si>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</si>
  <si>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</si>
  <si>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</si>
  <si>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</si>
  <si>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</si>
  <si>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</si>
  <si>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</si>
  <si>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</si>
  <si>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</si>
  <si>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</si>
  <si>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</si>
  <si>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</si>
  <si>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</si>
  <si>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</si>
  <si>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</si>
  <si>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</si>
  <si>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</si>
  <si>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</si>
  <si>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</si>
  <si>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</si>
  <si>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</si>
  <si>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</si>
  <si>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</si>
  <si>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</si>
  <si>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</si>
  <si>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</si>
  <si>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</si>
  <si>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</si>
  <si>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</si>
  <si>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</si>
  <si>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</si>
  <si>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</si>
  <si>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</si>
  <si>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</si>
  <si>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</si>
  <si>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</si>
  <si>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</si>
  <si>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</si>
  <si>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</si>
  <si>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</si>
  <si>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</si>
  <si>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</si>
  <si>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</si>
  <si>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</si>
  <si>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</si>
  <si>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</si>
  <si>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</si>
  <si>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</si>
  <si>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</si>
  <si>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</si>
  <si>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</si>
  <si>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</si>
  <si>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</si>
  <si>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</si>
  <si>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</si>
  <si>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</si>
  <si>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</si>
  <si>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</si>
  <si>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</si>
  <si>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</si>
  <si>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</si>
  <si>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</si>
  <si>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</si>
  <si>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</si>
  <si>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</si>
  <si>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</si>
  <si>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</si>
  <si>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</si>
  <si>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</si>
  <si>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</si>
  <si>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</si>
  <si>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</si>
  <si>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</si>
  <si>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</si>
  <si>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</si>
  <si>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</si>
  <si>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</si>
  <si>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</si>
  <si>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</si>
  <si>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</si>
  <si>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</si>
  <si>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</si>
  <si>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</si>
  <si>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</si>
  <si>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</si>
  <si>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</si>
  <si>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</si>
  <si>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</si>
  <si>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</si>
  <si>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</si>
  <si>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</si>
  <si>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</si>
  <si>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</si>
  <si>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</si>
  <si>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</si>
  <si>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</si>
  <si>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</si>
  <si>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</si>
  <si>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</si>
  <si>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</si>
  <si>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</si>
  <si>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</si>
  <si>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</si>
  <si>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</si>
  <si>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</si>
  <si>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</si>
  <si>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</si>
  <si>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</si>
  <si>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</si>
  <si>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</si>
  <si>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</si>
  <si>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</si>
  <si>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</si>
  <si>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</si>
  <si>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</si>
  <si>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</si>
  <si>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</si>
  <si>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</si>
  <si>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</si>
  <si>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</si>
  <si>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</si>
  <si>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</si>
  <si>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</si>
  <si>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</si>
  <si>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</si>
  <si>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</si>
  <si>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</si>
  <si>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</si>
  <si>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</si>
  <si>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</si>
  <si>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</si>
  <si>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</si>
  <si>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</si>
  <si>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</si>
  <si>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</si>
  <si>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</si>
  <si>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</si>
  <si>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</si>
  <si>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</si>
  <si>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</si>
  <si>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</si>
  <si>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</si>
  <si>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</si>
  <si>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</si>
  <si>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</si>
  <si>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</si>
  <si>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</si>
  <si>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</si>
  <si>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</si>
  <si>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</si>
  <si>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</si>
  <si>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</si>
  <si>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</si>
  <si>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</si>
  <si>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</si>
  <si>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</si>
  <si>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</si>
  <si>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</si>
  <si>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</si>
  <si>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</si>
  <si>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</si>
  <si>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</si>
  <si>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</si>
  <si>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</si>
  <si>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</si>
  <si>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</si>
  <si>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</si>
  <si>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</si>
  <si>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</si>
  <si>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</si>
  <si>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</si>
  <si>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</si>
  <si>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</si>
  <si>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</si>
  <si>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</si>
  <si>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</si>
  <si>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</si>
  <si>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</si>
  <si>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</si>
  <si>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</si>
  <si>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</si>
  <si>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</si>
  <si>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</si>
  <si>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</si>
  <si>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</si>
  <si>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</si>
  <si>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</si>
  <si>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</si>
  <si>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</si>
  <si>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</si>
  <si>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</si>
  <si>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</si>
  <si>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</si>
  <si>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</si>
  <si>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</si>
  <si>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</si>
  <si>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</si>
  <si>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</si>
  <si>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</si>
  <si>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</si>
  <si>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</si>
  <si>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</si>
  <si>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</si>
  <si>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</si>
  <si>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</si>
  <si>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</si>
  <si>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</si>
  <si>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</si>
  <si>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</si>
  <si>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</si>
  <si>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</si>
  <si>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</si>
  <si>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</si>
  <si>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</si>
  <si>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</si>
  <si>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</si>
  <si>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</si>
  <si>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</si>
  <si>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</si>
  <si>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</si>
  <si>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</si>
  <si>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</si>
  <si>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</si>
  <si>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</si>
  <si>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</si>
  <si>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</si>
  <si>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</si>
  <si>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</si>
  <si>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</si>
  <si>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</si>
  <si>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</si>
  <si>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</si>
  <si>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</si>
  <si>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</si>
  <si>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</si>
  <si>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</si>
  <si>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</si>
  <si>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</si>
  <si>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</si>
  <si>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</si>
  <si>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</si>
  <si>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</si>
  <si>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</si>
  <si>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</si>
  <si>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</si>
  <si>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</si>
  <si>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</si>
  <si>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</si>
  <si>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</si>
  <si>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</si>
  <si>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</si>
  <si>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</si>
  <si>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</si>
  <si>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</si>
  <si>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</si>
  <si>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</si>
  <si>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</si>
  <si>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</si>
  <si>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</si>
  <si>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</si>
  <si>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</si>
  <si>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</si>
  <si>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</si>
  <si>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</si>
  <si>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</si>
  <si>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</si>
  <si>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</si>
  <si>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</si>
  <si>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</si>
  <si>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</si>
  <si>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</si>
  <si>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</si>
  <si>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</si>
  <si>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</si>
  <si>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</si>
  <si>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</si>
  <si>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</si>
  <si>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</si>
  <si>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</si>
  <si>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</si>
  <si>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</si>
  <si>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</si>
  <si>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</si>
  <si>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</si>
  <si>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</si>
  <si>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</si>
  <si>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</si>
  <si>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</si>
  <si>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</si>
  <si>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</si>
  <si>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</si>
  <si>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</si>
  <si>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</si>
  <si>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</si>
  <si>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</si>
  <si>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</si>
  <si>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</si>
  <si>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</si>
  <si>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</si>
  <si>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</si>
  <si>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</si>
  <si>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</si>
  <si>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</si>
  <si>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</si>
  <si>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</si>
  <si>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</si>
  <si>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</si>
  <si>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</si>
  <si>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</si>
  <si>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</si>
  <si>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</si>
  <si>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</si>
  <si>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</si>
  <si>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</si>
  <si>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</si>
  <si>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</si>
  <si>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</si>
  <si>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</si>
  <si>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</si>
  <si>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</si>
  <si>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</si>
  <si>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</si>
  <si>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</si>
  <si>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</si>
  <si>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</si>
  <si>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</si>
  <si>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</si>
  <si>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</si>
  <si>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</si>
  <si>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</si>
  <si>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</si>
  <si>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</si>
  <si>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</si>
  <si>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</si>
  <si>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</si>
  <si>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</si>
  <si>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</si>
  <si>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</si>
  <si>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</si>
  <si>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</si>
  <si>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</si>
  <si>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</si>
  <si>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</si>
  <si>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</si>
  <si>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</si>
  <si>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</si>
  <si>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</si>
  <si>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</si>
  <si>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</si>
  <si>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</si>
  <si>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</si>
  <si>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</si>
  <si>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</si>
  <si>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</si>
  <si>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</si>
  <si>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</si>
  <si>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</si>
  <si>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</si>
  <si>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</si>
  <si>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</si>
  <si>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</si>
  <si>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</si>
  <si>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</si>
  <si>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</si>
  <si>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</si>
  <si>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</si>
  <si>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</si>
  <si>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</si>
  <si>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</si>
  <si>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</si>
  <si>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</si>
  <si>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</si>
  <si>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</si>
  <si>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</si>
  <si>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</si>
  <si>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</si>
  <si>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</si>
  <si>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</si>
  <si>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</si>
  <si>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</si>
  <si>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</si>
  <si>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</si>
  <si>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</si>
  <si>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</si>
  <si>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</si>
  <si>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</si>
  <si>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</si>
  <si>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</si>
  <si>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</si>
  <si>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</si>
  <si>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</si>
  <si>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</si>
  <si>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</si>
  <si>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</si>
  <si>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</si>
  <si>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</si>
  <si>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</si>
  <si>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</si>
  <si>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</si>
  <si>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</si>
  <si>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</si>
  <si>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</si>
  <si>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</si>
  <si>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</si>
  <si>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</si>
  <si>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</si>
  <si>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</si>
  <si>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</si>
  <si>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</si>
  <si>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</si>
  <si>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</si>
  <si>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</si>
  <si>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</si>
  <si>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</si>
  <si>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</si>
  <si>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</si>
  <si>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</si>
  <si>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</si>
  <si>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</si>
  <si>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</si>
  <si>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</si>
  <si>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</si>
  <si>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</si>
  <si>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</si>
  <si>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</si>
  <si>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</si>
  <si>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</si>
  <si>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</si>
  <si>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</si>
  <si>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</si>
  <si>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</si>
  <si>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</si>
  <si>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</si>
  <si>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</si>
  <si>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</si>
  <si>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</si>
  <si>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</si>
  <si>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</si>
  <si>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</si>
  <si>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</si>
  <si>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</si>
  <si>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</si>
  <si>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</si>
  <si>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</si>
  <si>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</si>
  <si>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</si>
  <si>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</si>
  <si>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</si>
  <si>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</si>
  <si>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</si>
  <si>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</si>
  <si>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</si>
  <si>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</si>
  <si>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</si>
  <si>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</si>
  <si>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</si>
  <si>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</si>
  <si>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</si>
  <si>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</si>
  <si>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</si>
  <si>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</si>
  <si>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</si>
  <si>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</si>
  <si>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</si>
  <si>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</si>
  <si>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</si>
  <si>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</si>
  <si>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</si>
  <si>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</si>
  <si>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</si>
  <si>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</si>
  <si>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</si>
  <si>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</si>
  <si>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</si>
  <si>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</si>
  <si>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</si>
  <si>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</si>
  <si>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</si>
  <si>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</si>
  <si>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</si>
  <si>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</si>
  <si>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</si>
  <si>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</si>
  <si>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</si>
  <si>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</si>
  <si>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</si>
  <si>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</si>
  <si>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</si>
  <si>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</si>
  <si>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</si>
  <si>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</si>
  <si>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</si>
  <si>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</si>
  <si>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</si>
  <si>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</si>
  <si>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</si>
  <si>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</si>
  <si>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</si>
  <si>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</si>
  <si>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</si>
  <si>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</si>
  <si>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</si>
  <si>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</si>
  <si>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</si>
  <si>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</si>
  <si>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</si>
  <si>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</si>
  <si>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</si>
  <si>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</si>
  <si>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</si>
  <si>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</si>
  <si>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</si>
  <si>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</si>
  <si>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</si>
  <si>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</si>
  <si>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</si>
  <si>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</si>
  <si>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</si>
  <si>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</si>
  <si>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</si>
  <si>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</si>
  <si>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</si>
  <si>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</si>
  <si>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</si>
  <si>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</si>
  <si>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</si>
  <si>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</si>
  <si>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</si>
  <si>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</si>
  <si>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</si>
  <si>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</si>
  <si>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</si>
  <si>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</si>
  <si>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</si>
  <si>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</si>
  <si>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</si>
  <si>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</si>
  <si>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</si>
  <si>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</si>
  <si>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</si>
  <si>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</si>
  <si>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</si>
  <si>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</si>
  <si>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</si>
  <si>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</si>
  <si>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</si>
  <si>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</si>
  <si>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</si>
  <si>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</si>
  <si>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</si>
  <si>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</si>
  <si>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</si>
  <si>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</si>
  <si>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</si>
  <si>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</si>
  <si>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</si>
  <si>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</si>
  <si>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</si>
  <si>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</si>
  <si>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</si>
  <si>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</si>
  <si>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</si>
  <si>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</si>
  <si>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</si>
  <si>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</si>
  <si>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</si>
  <si>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</si>
  <si>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</si>
  <si>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</si>
  <si>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</si>
  <si>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</si>
  <si>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</si>
  <si>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</si>
  <si>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</si>
  <si>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</si>
  <si>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</si>
  <si>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</si>
  <si>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</si>
  <si>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</si>
  <si>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</si>
  <si>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</si>
  <si>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</si>
  <si>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</si>
  <si>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</si>
  <si>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</si>
  <si>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</si>
  <si>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</si>
  <si>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</si>
  <si>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</si>
  <si>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</si>
  <si>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</si>
  <si>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</si>
  <si>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</si>
  <si>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</si>
  <si>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</si>
  <si>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</si>
  <si>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</si>
  <si>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</si>
  <si>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</si>
  <si>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</si>
  <si>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</si>
  <si>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</si>
  <si>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</si>
  <si>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</si>
  <si>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</si>
  <si>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</si>
  <si>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</si>
  <si>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</si>
  <si>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</si>
  <si>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</si>
  <si>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</si>
  <si>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</si>
  <si>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</si>
  <si>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</si>
  <si>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</si>
  <si>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</si>
  <si>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</si>
  <si>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</si>
  <si>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</si>
  <si>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</si>
  <si>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</si>
  <si>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</si>
  <si>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</si>
  <si>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</si>
  <si>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</si>
  <si>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</si>
  <si>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</si>
  <si>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</si>
  <si>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</si>
  <si>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</si>
  <si>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</si>
  <si>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</si>
  <si>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</si>
  <si>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</si>
  <si>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</si>
  <si>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</si>
  <si>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</si>
  <si>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</si>
  <si>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</si>
  <si>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</si>
  <si>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</si>
  <si>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</si>
  <si>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</si>
  <si>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</si>
  <si>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</si>
  <si>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</si>
  <si>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</si>
  <si>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</si>
  <si>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</si>
  <si>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</si>
  <si>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</si>
  <si>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</si>
  <si>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</si>
  <si>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</si>
  <si>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</si>
  <si>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</si>
  <si>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</si>
  <si>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</si>
  <si>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</si>
  <si>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</si>
  <si>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</si>
  <si>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</si>
  <si>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</si>
  <si>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</si>
  <si>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</si>
  <si>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</si>
  <si>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</si>
  <si>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</si>
  <si>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</si>
  <si>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</si>
  <si>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</si>
  <si>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</si>
  <si>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</si>
  <si>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</si>
  <si>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</si>
  <si>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</si>
  <si>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</si>
  <si>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</si>
  <si>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</si>
  <si>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</si>
  <si>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</si>
  <si>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</si>
  <si>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</si>
  <si>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</si>
  <si>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</si>
  <si>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</si>
  <si>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</si>
  <si>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</si>
  <si>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</si>
  <si>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</si>
  <si>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</si>
  <si>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</si>
  <si>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</si>
  <si>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</si>
  <si>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</si>
  <si>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</si>
  <si>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</si>
  <si>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</si>
  <si>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</si>
  <si>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</si>
  <si>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</si>
  <si>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</si>
  <si>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</si>
  <si>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</si>
  <si>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</si>
  <si>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</si>
  <si>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</si>
  <si>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</si>
  <si>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</si>
  <si>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</si>
  <si>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</si>
  <si>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</si>
  <si>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</si>
  <si>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</si>
  <si>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</si>
  <si>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</si>
  <si>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</si>
  <si>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</si>
  <si>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</si>
  <si>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</si>
  <si>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</si>
  <si>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</si>
  <si>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</si>
  <si>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</si>
  <si>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</si>
  <si>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</si>
  <si>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</si>
  <si>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</si>
  <si>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</si>
  <si>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</si>
  <si>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</si>
  <si>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</si>
  <si>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</si>
  <si>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</si>
  <si>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</si>
  <si>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</si>
  <si>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</si>
  <si>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</si>
  <si>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</si>
  <si>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</si>
  <si>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</si>
  <si>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</si>
  <si>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</si>
  <si>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</si>
  <si>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</si>
  <si>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</si>
  <si>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</si>
  <si>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</si>
  <si>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</si>
  <si>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</si>
  <si>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</si>
  <si>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</si>
  <si>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</si>
  <si>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</si>
  <si>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</si>
  <si>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</si>
  <si>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</si>
  <si>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</si>
  <si>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</si>
  <si>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</si>
  <si>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</si>
  <si>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</si>
  <si>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</si>
  <si>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</si>
  <si>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</si>
  <si>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</si>
  <si>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</si>
  <si>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</si>
  <si>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</si>
  <si>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</si>
  <si>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</si>
  <si>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</si>
  <si>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</si>
  <si>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</si>
  <si>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</si>
  <si>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</si>
  <si>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</si>
  <si>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</si>
  <si>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</si>
  <si>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</si>
  <si>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</si>
  <si>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</si>
  <si>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</si>
  <si>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</si>
  <si>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</si>
  <si>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</si>
  <si>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</si>
  <si>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</si>
  <si>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</si>
  <si>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</si>
  <si>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</si>
  <si>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</si>
  <si>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</si>
  <si>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</si>
  <si>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</si>
  <si>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</si>
  <si>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</si>
  <si>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</si>
  <si>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</si>
  <si>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</si>
  <si>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</si>
  <si>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</si>
  <si>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</si>
  <si>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</si>
  <si>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</si>
  <si>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</si>
  <si>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</si>
  <si>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</si>
  <si>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</si>
  <si>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</si>
  <si>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</si>
  <si>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</si>
  <si>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</si>
  <si>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</si>
  <si>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</si>
  <si>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</si>
  <si>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</si>
  <si>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</si>
  <si>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</si>
  <si>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</si>
  <si>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</si>
  <si>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</si>
  <si>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</si>
  <si>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</si>
  <si>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</si>
  <si>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</si>
  <si>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</si>
  <si>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</si>
  <si>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</si>
  <si>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</si>
  <si>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</si>
  <si>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</si>
  <si>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</si>
  <si>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</si>
  <si>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</si>
  <si>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</si>
  <si>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</si>
  <si>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</si>
  <si>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</si>
  <si>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</si>
  <si>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</si>
  <si>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</si>
  <si>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</si>
  <si>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</si>
  <si>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</si>
  <si>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</si>
  <si>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</si>
  <si>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</si>
  <si>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</si>
  <si>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</si>
  <si>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</si>
  <si>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</si>
  <si>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</si>
  <si>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</si>
  <si>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</si>
  <si>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</si>
  <si>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</si>
  <si>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</si>
  <si>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</si>
  <si>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</si>
  <si>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</si>
  <si>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</si>
  <si>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</si>
  <si>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</si>
  <si>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</si>
  <si>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</si>
  <si>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</si>
  <si>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</si>
  <si>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</si>
  <si>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</si>
  <si>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</si>
  <si>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</si>
  <si>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</si>
  <si>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</si>
  <si>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</si>
  <si>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</si>
  <si>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</si>
  <si>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</si>
  <si>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</si>
  <si>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</si>
  <si>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</si>
  <si>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</si>
  <si>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</si>
  <si>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</si>
  <si>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</si>
  <si>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</si>
  <si>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</si>
  <si>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</si>
  <si>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</si>
  <si>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</si>
  <si>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</si>
  <si>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</si>
  <si>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</si>
  <si>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</si>
  <si>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</si>
  <si>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</si>
  <si>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</si>
  <si>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</si>
  <si>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</si>
  <si>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</si>
  <si>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</si>
  <si>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</si>
  <si>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</si>
  <si>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</si>
  <si>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</si>
  <si>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</si>
  <si>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</si>
  <si>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</si>
  <si>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</si>
  <si>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</si>
  <si>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</si>
  <si>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</si>
  <si>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</si>
  <si>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</si>
  <si>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</si>
  <si>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</si>
  <si>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</si>
  <si>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</si>
  <si>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</si>
  <si>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</si>
  <si>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</si>
  <si>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</si>
  <si>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</si>
  <si>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</si>
  <si>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</si>
  <si>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</si>
  <si>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</si>
  <si>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</si>
  <si>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</si>
  <si>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</si>
  <si>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</si>
  <si>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</si>
  <si>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</si>
  <si>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</si>
  <si>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</si>
  <si>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</si>
  <si>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</si>
  <si>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</si>
  <si>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</si>
  <si>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</si>
  <si>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</si>
  <si>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</si>
  <si>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</si>
  <si>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</si>
  <si>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</si>
  <si>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</si>
  <si>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</si>
  <si>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</si>
  <si>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</si>
  <si>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</si>
  <si>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</si>
  <si>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</si>
  <si>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</si>
  <si>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</si>
  <si>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</si>
  <si>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</si>
  <si>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</si>
  <si>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</si>
  <si>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</si>
  <si>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</si>
  <si>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</si>
  <si>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</si>
  <si>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</si>
  <si>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</si>
  <si>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</si>
  <si>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</si>
  <si>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</si>
  <si>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</si>
  <si>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</si>
  <si>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</si>
  <si>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</si>
  <si>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</si>
  <si>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</si>
  <si>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</si>
  <si>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</si>
  <si>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</si>
  <si>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</si>
  <si>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</si>
  <si>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</si>
  <si>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</si>
  <si>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</si>
  <si>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</si>
  <si>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</si>
  <si>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</si>
  <si>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</si>
  <si>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</si>
  <si>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</si>
  <si>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</si>
  <si>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</si>
  <si>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</si>
  <si>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</si>
  <si>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</si>
  <si>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</si>
  <si>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</si>
  <si>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</si>
  <si>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</si>
  <si>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</si>
  <si>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</si>
  <si>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</si>
  <si>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</si>
  <si>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</si>
  <si>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</si>
  <si>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</si>
  <si>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</si>
  <si>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</si>
  <si>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</si>
  <si>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</si>
  <si>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</si>
  <si>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</si>
  <si>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</si>
  <si>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</si>
  <si>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</si>
  <si>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</si>
  <si>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</si>
  <si>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</si>
  <si>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</si>
  <si>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</si>
  <si>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</si>
  <si>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</si>
  <si>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</si>
  <si>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</si>
  <si>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</si>
  <si>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</si>
  <si>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</si>
  <si>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</si>
  <si>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</si>
  <si>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</si>
  <si>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</si>
  <si>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</si>
  <si>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</si>
  <si>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</si>
  <si>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</si>
  <si>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</si>
  <si>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</si>
  <si>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</si>
  <si>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</si>
  <si>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</si>
  <si>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</si>
  <si>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</si>
  <si>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</si>
  <si>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</si>
  <si>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</si>
  <si>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</si>
  <si>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</si>
  <si>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</si>
  <si>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</si>
  <si>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</si>
  <si>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</si>
  <si>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</si>
  <si>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</si>
  <si>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</si>
  <si>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</si>
  <si>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</si>
  <si>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</si>
  <si>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</si>
  <si>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</si>
  <si>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</si>
  <si>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</si>
  <si>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</si>
  <si>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</si>
  <si>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</si>
  <si>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</si>
  <si>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</si>
  <si>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</si>
  <si>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</si>
  <si>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</si>
  <si>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</si>
  <si>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</si>
  <si>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</si>
  <si>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</si>
  <si>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</si>
  <si>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</si>
  <si>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</si>
  <si>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</si>
  <si>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</si>
  <si>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</si>
  <si>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</si>
  <si>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</si>
  <si>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</si>
  <si>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</si>
  <si>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</si>
  <si>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</si>
  <si>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</si>
  <si>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</si>
  <si>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</si>
  <si>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</si>
  <si>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</si>
  <si>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</si>
  <si>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</si>
  <si>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</si>
  <si>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</si>
  <si>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</si>
  <si>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</si>
  <si>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</si>
  <si>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</si>
  <si>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</si>
  <si>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</si>
  <si>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</si>
  <si>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</si>
  <si>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</si>
  <si>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</si>
  <si>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</si>
  <si>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</si>
  <si>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</si>
  <si>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</si>
  <si>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</si>
  <si>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</si>
  <si>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</si>
  <si>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</si>
  <si>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</si>
  <si>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</si>
  <si>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</si>
  <si>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</si>
  <si>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</si>
  <si>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</si>
  <si>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</si>
  <si>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</si>
  <si>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</si>
  <si>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</si>
  <si>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</si>
  <si>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</si>
  <si>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</si>
  <si>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</si>
  <si>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</si>
  <si>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</si>
  <si>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</si>
  <si>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</si>
  <si>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</si>
  <si>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</si>
  <si>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</si>
  <si>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</si>
  <si>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</si>
  <si>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</si>
  <si>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</si>
  <si>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</si>
  <si>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</si>
  <si>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</si>
  <si>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</si>
  <si>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</si>
  <si>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</si>
  <si>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</si>
  <si>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</si>
  <si>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</si>
  <si>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</si>
  <si>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</si>
  <si>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</si>
  <si>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</si>
  <si>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</si>
  <si>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</si>
  <si>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</si>
  <si>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</si>
  <si>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</si>
  <si>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</si>
  <si>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</si>
  <si>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</si>
  <si>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</si>
  <si>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</si>
  <si>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</si>
  <si>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</si>
  <si>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</si>
  <si>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</si>
  <si>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</si>
  <si>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</si>
  <si>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</si>
  <si>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</si>
  <si>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</si>
  <si>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</si>
  <si>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</si>
  <si>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</si>
  <si>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</si>
  <si>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</si>
  <si>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</si>
  <si>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</si>
  <si>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</si>
  <si>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</si>
  <si>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</si>
  <si>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</si>
  <si>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</si>
  <si>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</si>
  <si>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</si>
  <si>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</si>
  <si>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</si>
  <si>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</si>
  <si>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</si>
  <si>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</si>
  <si>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</si>
  <si>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</si>
  <si>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</si>
  <si>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</si>
  <si>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</si>
  <si>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</si>
  <si>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</si>
  <si>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</si>
  <si>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</si>
  <si>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</si>
  <si>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</si>
  <si>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</si>
  <si>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</si>
  <si>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</si>
  <si>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</si>
  <si>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</si>
  <si>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</si>
  <si>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</si>
  <si>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</si>
  <si>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</si>
  <si>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</si>
  <si>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</si>
  <si>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</si>
  <si>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</si>
  <si>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</si>
  <si>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</si>
  <si>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</si>
  <si>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</si>
  <si>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</si>
  <si>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</si>
  <si>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</si>
  <si>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</si>
  <si>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</si>
  <si>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</si>
  <si>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</si>
  <si>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</si>
  <si>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</si>
  <si>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</si>
  <si>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</si>
  <si>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</si>
  <si>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</si>
  <si>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</si>
  <si>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</si>
  <si>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</si>
  <si>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</si>
  <si>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</si>
  <si>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</si>
  <si>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</si>
  <si>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</si>
  <si>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</si>
  <si>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</si>
  <si>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</si>
  <si>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</si>
  <si>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</si>
  <si>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</si>
  <si>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</si>
  <si>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</si>
  <si>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</si>
  <si>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</si>
  <si>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</si>
  <si>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</si>
  <si>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</si>
  <si>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</si>
  <si>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</si>
  <si>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</si>
  <si>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</si>
  <si>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</si>
  <si>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</si>
  <si>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</si>
  <si>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</si>
  <si>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</si>
  <si>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</si>
  <si>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</si>
  <si>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</si>
  <si>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</si>
  <si>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</si>
  <si>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</si>
  <si>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</si>
  <si>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</si>
  <si>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</si>
  <si>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</si>
  <si>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</si>
  <si>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</si>
  <si>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</si>
  <si>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</si>
  <si>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</si>
  <si>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</si>
  <si>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</si>
  <si>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</si>
  <si>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</si>
  <si>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</si>
  <si>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</si>
  <si>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</si>
  <si>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</si>
  <si>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</si>
  <si>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</si>
  <si>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</si>
  <si>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</si>
  <si>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</si>
  <si>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</si>
  <si>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</si>
  <si>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</si>
  <si>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</si>
  <si>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</si>
  <si>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</si>
  <si>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</si>
  <si>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</si>
  <si>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</si>
  <si>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</si>
  <si>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</si>
  <si>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</si>
  <si>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</si>
  <si>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</si>
  <si>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</si>
  <si>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</si>
  <si>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</si>
  <si>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</si>
  <si>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</si>
  <si>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</si>
  <si>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</si>
  <si>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</si>
  <si>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</si>
  <si>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</si>
  <si>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</si>
  <si>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</si>
  <si>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</si>
  <si>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</si>
  <si>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</si>
  <si>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</si>
  <si>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</si>
  <si>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</si>
  <si>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</si>
  <si>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</si>
  <si>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</si>
  <si>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</si>
  <si>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</si>
  <si>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</si>
  <si>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</si>
  <si>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</si>
  <si>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</si>
  <si>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</si>
  <si>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</si>
  <si>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</si>
  <si>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</si>
  <si>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</si>
  <si>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</si>
  <si>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</si>
  <si>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</si>
  <si>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</si>
  <si>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</si>
  <si>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</si>
  <si>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</si>
  <si>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</si>
  <si>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</si>
  <si>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</si>
  <si>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</si>
  <si>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</si>
  <si>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</si>
  <si>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</si>
  <si>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</si>
  <si>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</si>
  <si>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</si>
  <si>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</si>
  <si>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</si>
  <si>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</si>
  <si>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</si>
  <si>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</si>
  <si>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</si>
  <si>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</si>
  <si>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</si>
  <si>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</si>
  <si>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</si>
  <si>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</si>
  <si>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</si>
  <si>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</si>
  <si>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</si>
  <si>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</si>
  <si>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</si>
  <si>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</si>
  <si>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</si>
  <si>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</si>
  <si>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</si>
  <si>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</si>
  <si>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</si>
  <si>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</si>
  <si>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</si>
  <si>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</si>
  <si>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</si>
  <si>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</si>
  <si>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</si>
  <si>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</si>
  <si>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</si>
  <si>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</si>
  <si>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</si>
  <si>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</si>
  <si>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</si>
  <si>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</si>
  <si>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</si>
  <si>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</si>
  <si>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</si>
  <si>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</si>
  <si>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</si>
  <si>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</si>
  <si>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</si>
  <si>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</si>
  <si>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</si>
  <si>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</si>
  <si>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</si>
  <si>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</si>
  <si>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</si>
  <si>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</si>
  <si>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</si>
  <si>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</si>
  <si>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</si>
  <si>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</si>
  <si>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</si>
  <si>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</si>
  <si>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</si>
  <si>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</si>
  <si>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</si>
  <si>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</si>
  <si>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</si>
  <si>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</si>
  <si>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</si>
  <si>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</si>
  <si>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</si>
  <si>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</si>
  <si>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</si>
  <si>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</si>
  <si>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</si>
  <si>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</si>
  <si>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</si>
  <si>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</si>
  <si>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</si>
  <si>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</si>
  <si>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</si>
  <si>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</si>
  <si>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</si>
  <si>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</si>
  <si>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</si>
  <si>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</si>
  <si>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</si>
  <si>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</si>
  <si>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</si>
  <si>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</si>
  <si>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</si>
  <si>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</si>
  <si>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</si>
  <si>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</si>
  <si>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</si>
  <si>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</si>
  <si>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</si>
  <si>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</si>
  <si>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</si>
  <si>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</si>
  <si>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</si>
  <si>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</si>
  <si>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</si>
  <si>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</si>
  <si>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</si>
  <si>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</si>
  <si>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</si>
  <si>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</si>
  <si>
    <t>NOW-02372</t>
  </si>
  <si>
    <t>жидкий лецитин из подсолнечника, 473 мл (16 жидк. унций)</t>
  </si>
  <si>
    <t>витамин K2 (в виде менахинона-7), 50 мкг, 120 растительных капсул</t>
  </si>
  <si>
    <t>LKN-01450</t>
  </si>
  <si>
    <t>коэнзим Q10 с PQQ, 60 растительных капсул</t>
  </si>
  <si>
    <t>CGN-01291</t>
  </si>
  <si>
    <t>пирролохинолинхинон, 20 мг, 30 растительных капсул</t>
  </si>
  <si>
    <t>549585146</t>
  </si>
  <si>
    <t>SOL-02028</t>
  </si>
  <si>
    <t>омега-3-6-9, 120 капсул</t>
  </si>
  <si>
    <t>омега-3, ЭПК и ДГК, тройная сила, 950 мг, 100 капсул</t>
  </si>
  <si>
    <t>NCS-67130</t>
  </si>
  <si>
    <t>Глутатион, 500 мг, 240 капсул</t>
  </si>
  <si>
    <t>549419585</t>
  </si>
  <si>
    <t>TSS-23530</t>
  </si>
  <si>
    <t>True Sea Moss</t>
  </si>
  <si>
    <t>гель с морским мхом, суперфуд, манго и ананас, 473 мл (16 жидк. унций)</t>
  </si>
  <si>
    <t>инозитол, 500 мг, 100 растительных капсул</t>
  </si>
  <si>
    <t>оротат лития, 5 мг, 120 капсул VegCap</t>
  </si>
  <si>
    <t>OsteoMove®, средство для поддержки суставов, 240 таблеток</t>
  </si>
  <si>
    <t>549915801</t>
  </si>
  <si>
    <t>LAG-35723</t>
  </si>
  <si>
    <t>масло для губ, питательный блеск, GLC723, ваниль, 3 мл (0,1 жидк. унции)</t>
  </si>
  <si>
    <t>LAG-35722</t>
  </si>
  <si>
    <t>масло для губ, питательный блеск, GLC722, клубника, 3 мл (0,1 жидк. унции)</t>
  </si>
  <si>
    <t>549485424</t>
  </si>
  <si>
    <t>лев</t>
  </si>
  <si>
    <t>OZO0248</t>
  </si>
  <si>
    <t>OZO0251</t>
  </si>
  <si>
    <t>OZO0250</t>
  </si>
  <si>
    <t>2026 04</t>
  </si>
  <si>
    <t>2026 05</t>
  </si>
  <si>
    <t>NOW-00494</t>
  </si>
  <si>
    <t>ТМГ, 1000 мг, 100 таблеток</t>
  </si>
  <si>
    <t>порошок из шелухи семян подорожника, 680 г (24 унции)</t>
  </si>
  <si>
    <t>YUE-00186</t>
  </si>
  <si>
    <t>YumEarth</t>
  </si>
  <si>
    <t>органические леденцы, ассорти, 50 леденцов в индивидуальной упаковке, 310 г (10,9 унции)</t>
  </si>
  <si>
    <t>глицин, 100 растительных капсул (1000 мг в 1 капсуле)</t>
  </si>
  <si>
    <t>550299959</t>
  </si>
  <si>
    <t>722500700833</t>
  </si>
  <si>
    <t>NOW-06943</t>
  </si>
  <si>
    <t>Better Stevia®, органический экстракт в порошке, 113 г (4 унции)</t>
  </si>
  <si>
    <t>SPS-90030</t>
  </si>
  <si>
    <t>Superior Source</t>
  </si>
  <si>
    <t>Цианокобаламин B12, 1000 мкг, 100 быстрорастворимых таблеток MicroLingual®</t>
  </si>
  <si>
    <t>550725001</t>
  </si>
  <si>
    <t>720001038216</t>
  </si>
  <si>
    <t>WOR-59777</t>
  </si>
  <si>
    <t>World Organic</t>
  </si>
  <si>
    <t>Супер Кремний 90 таблеток</t>
  </si>
  <si>
    <t>550654366</t>
  </si>
  <si>
    <t>720001036170</t>
  </si>
  <si>
    <t>Наташа KZ</t>
  </si>
  <si>
    <t>NKZ001</t>
  </si>
  <si>
    <t>OZO0260</t>
  </si>
  <si>
    <t>OZO0259</t>
  </si>
  <si>
    <t>OZO0257</t>
  </si>
  <si>
    <t>OZO0258</t>
  </si>
  <si>
    <t>OZO0261</t>
  </si>
  <si>
    <t>Распечатать</t>
  </si>
  <si>
    <t>www.iHerb.com</t>
  </si>
  <si>
    <t>Адрес доставки:</t>
  </si>
  <si>
    <t>Чкалова</t>
  </si>
  <si>
    <t>Костанай , Костанайская область 110000</t>
  </si>
  <si>
    <t>(KZ)</t>
  </si>
  <si>
    <t>Платежный адрес:</t>
  </si>
  <si>
    <t>Способ доставки / Сведения об отслеживании</t>
  </si>
  <si>
    <t>Информация о заказе:</t>
  </si>
  <si>
    <t>Итого</t>
  </si>
  <si>
    <t>Доставка</t>
  </si>
  <si>
    <t>Налог</t>
  </si>
  <si>
    <t>Включает</t>
  </si>
  <si>
    <t>Способ оплаты:</t>
  </si>
  <si>
    <t>Rewards</t>
  </si>
  <si>
    <t>#</t>
  </si>
  <si>
    <t>Позиция</t>
  </si>
  <si>
    <t>Скидка</t>
  </si>
  <si>
    <t>Контактная информация iHerb:</t>
  </si>
  <si>
    <r>
      <t>iHerb, LLC:</t>
    </r>
    <r>
      <rPr>
        <sz val="11"/>
        <color rgb="FF000000"/>
        <rFont val="Arial"/>
        <family val="2"/>
        <charset val="204"/>
      </rPr>
      <t> 17400 Laguna Canyon Road, Ste 400, Irvine, CA 92618, USA</t>
    </r>
  </si>
  <si>
    <r>
      <t>Сайт: </t>
    </r>
    <r>
      <rPr>
        <sz val="11"/>
        <color theme="1"/>
        <rFont val="Arial"/>
        <family val="2"/>
        <charset val="204"/>
      </rPr>
      <t>www.iHerb.com</t>
    </r>
  </si>
  <si>
    <r>
      <t>Отказ от ответственности:</t>
    </r>
    <r>
      <rPr>
        <sz val="11"/>
        <color rgb="FF000000"/>
        <rFont val="Arial"/>
        <family val="2"/>
        <charset val="204"/>
      </rPr>
      <t> Заявления, сделанные в отношении товаров, а также сами продукты, реализуемые через этот сайт, не проходили проверку Управления по санитарному надзору за качеством пищевых продуктов и медикаментов США (FDA). Они не предназначены для диагностики, лечения и предотвращения болезней.</t>
    </r>
  </si>
  <si>
    <t>0,00</t>
  </si>
  <si>
    <t>PLR-83721</t>
  </si>
  <si>
    <t>Plus Ultra</t>
  </si>
  <si>
    <t>премиальный гель для отбеливания зубов, мята, 6 мл</t>
  </si>
  <si>
    <t>CAR-05282</t>
  </si>
  <si>
    <t>селен, 200 мкг, 180 капсул</t>
  </si>
  <si>
    <t>XLR-00012</t>
  </si>
  <si>
    <t>Xlear</t>
  </si>
  <si>
    <t>Spry®, жевательная резинка без сахара, натуральная мята колосистая, 100 шт.</t>
  </si>
  <si>
    <t>крем для кожи с коллагеном премиального качества, груша, 114 г (4 унции)</t>
  </si>
  <si>
    <t>551028773</t>
  </si>
  <si>
    <r>
      <t>Номер заказа: </t>
    </r>
    <r>
      <rPr>
        <sz val="13.2"/>
        <color theme="1"/>
        <rFont val="Arial"/>
        <family val="2"/>
        <charset val="204"/>
      </rPr>
      <t>550871165</t>
    </r>
  </si>
  <si>
    <r>
      <t>Дата заказа: </t>
    </r>
    <r>
      <rPr>
        <sz val="13.2"/>
        <color theme="1"/>
        <rFont val="Arial"/>
        <family val="2"/>
        <charset val="204"/>
      </rPr>
      <t>17 мая 2026</t>
    </r>
  </si>
  <si>
    <t>Ольга Шурыгина</t>
  </si>
  <si>
    <t>EMEX доставка / 722500708922</t>
  </si>
  <si>
    <t>Master Card x3562</t>
  </si>
  <si>
    <t>Номер заказа: 550871165</t>
  </si>
  <si>
    <r>
      <t>Дополнительные скидки:</t>
    </r>
    <r>
      <rPr>
        <sz val="11"/>
        <color theme="1"/>
        <rFont val="Arial"/>
        <family val="2"/>
        <charset val="204"/>
      </rPr>
      <t> Сэкономьте до $48.47 с этим промокодом, дающим скидку 20%!</t>
    </r>
  </si>
  <si>
    <r>
      <t>Политика возврата.</t>
    </r>
    <r>
      <rPr>
        <sz val="11"/>
        <color rgb="FF000000"/>
        <rFont val="Arial"/>
        <family val="2"/>
        <charset val="204"/>
      </rPr>
      <t> Если по каким-либо причинам вы остались недовольны своим заказом, отправьте запрос на возврат и возмещение средств в течение 30 дней с момента покупки продуктов.</t>
    </r>
  </si>
  <si>
    <t>193,80</t>
  </si>
  <si>
    <t xml:space="preserve">183,80 </t>
  </si>
  <si>
    <t>41,23</t>
  </si>
  <si>
    <t>46,85</t>
  </si>
  <si>
    <t>8,83</t>
  </si>
  <si>
    <t>9,70</t>
  </si>
  <si>
    <t>14,02</t>
  </si>
  <si>
    <t>51,31</t>
  </si>
  <si>
    <t>21,86</t>
  </si>
  <si>
    <t>48,47</t>
  </si>
  <si>
    <t>550871165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</si>
</sst>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₽&quot;;[Red]\-#,##0\ &quot;₽&quot;"/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3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3.2"/>
      <color theme="1"/>
      <name val="Arial"/>
      <family val="2"/>
      <charset val="204"/>
    </font>
    <font>
      <b/>
      <sz val="13.2"/>
      <color theme="1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theme="1"/>
      <name val="Arial"/>
      <family val="2"/>
      <charset val="204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E8E8E8"/>
        <bgColor indexed="64"/>
      </patternFill>
    </fill>
    <fill>
      <patternFill patternType="solid">
        <fgColor rgb="FFF5F5F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E1E1E1"/>
      </right>
      <top style="medium">
        <color rgb="FFE1E1E1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E1E1E1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/>
      <top/>
      <bottom/>
      <diagonal/>
    </border>
    <border>
      <left/>
      <right style="medium">
        <color rgb="FFE1E1E1"/>
      </right>
      <top/>
      <bottom/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/>
      <top style="medium">
        <color rgb="FF000000"/>
      </top>
      <bottom style="medium">
        <color rgb="FFE1E1E1"/>
      </bottom>
      <diagonal/>
    </border>
    <border>
      <left/>
      <right/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E1E1E1"/>
      </top>
      <bottom style="medium">
        <color rgb="FF000000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45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5" fillId="0" borderId="0" xfId="0" applyFont="1" applyAlignment="1">
      <alignment horizontal="left" vertical="top"/>
    </xf>
    <xf numFmtId="0" fontId="7" fillId="0" borderId="0" xfId="3" applyAlignment="1">
      <alignment horizontal="right" vertical="top"/>
    </xf>
    <xf numFmtId="0" fontId="0" fillId="0" borderId="0" xfId="0" applyAlignment="1"/>
    <xf numFmtId="0" fontId="25" fillId="0" borderId="0" xfId="0" applyFont="1" applyAlignment="1">
      <alignment horizontal="left" vertical="center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0" fontId="31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31" fillId="24" borderId="20" xfId="0" applyFont="1" applyFill="1" applyBorder="1" applyAlignment="1">
      <alignment horizontal="right" vertical="center"/>
    </xf>
    <xf numFmtId="0" fontId="31" fillId="25" borderId="22" xfId="0" applyFont="1" applyFill="1" applyBorder="1" applyAlignment="1">
      <alignment vertical="center"/>
    </xf>
    <xf numFmtId="0" fontId="31" fillId="25" borderId="23" xfId="0" applyFont="1" applyFill="1" applyBorder="1" applyAlignment="1">
      <alignment vertical="center"/>
    </xf>
    <xf numFmtId="0" fontId="31" fillId="25" borderId="24" xfId="0" applyFont="1" applyFill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5" fillId="0" borderId="19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25" fillId="0" borderId="33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0" fillId="0" borderId="18" xfId="0" applyBorder="1" applyAlignment="1"/>
    <xf numFmtId="0" fontId="0" fillId="0" borderId="0" xfId="0" applyAlignment="1">
      <alignment vertical="top"/>
    </xf>
    <xf numFmtId="0" fontId="31" fillId="0" borderId="30" xfId="0" applyFont="1" applyBorder="1" applyAlignment="1">
      <alignment vertical="center"/>
    </xf>
    <xf numFmtId="0" fontId="31" fillId="0" borderId="31" xfId="0" applyFont="1" applyBorder="1" applyAlignment="1">
      <alignment vertical="center"/>
    </xf>
    <xf numFmtId="0" fontId="31" fillId="0" borderId="32" xfId="0" applyFont="1" applyBorder="1" applyAlignment="1">
      <alignment vertical="center"/>
    </xf>
    <xf numFmtId="6" fontId="25" fillId="0" borderId="0" xfId="0" applyNumberFormat="1" applyFont="1" applyAlignment="1">
      <alignment horizontal="right" vertical="center"/>
    </xf>
    <xf numFmtId="0" fontId="31" fillId="24" borderId="0" xfId="0" applyFont="1" applyFill="1" applyBorder="1" applyAlignment="1">
      <alignment horizontal="right" vertical="center"/>
    </xf>
    <xf numFmtId="0" fontId="31" fillId="25" borderId="34" xfId="0" applyFont="1" applyFill="1" applyBorder="1" applyAlignment="1">
      <alignment vertical="center"/>
    </xf>
    <xf numFmtId="0" fontId="25" fillId="0" borderId="21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0" fontId="25" fillId="0" borderId="31" xfId="0" applyFont="1" applyBorder="1" applyAlignment="1">
      <alignment vertic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436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СводнаяДоходы!$D$11:$D$57</c:f>
              <c:numCache>
                <c:formatCode>#,##0.00</c:formatCode>
                <c:ptCount val="47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92176.177561208824</c:v>
                </c:pt>
                <c:pt idx="43">
                  <c:v>96985.886861833584</c:v>
                </c:pt>
                <c:pt idx="44">
                  <c:v>97362.026680525669</c:v>
                </c:pt>
                <c:pt idx="45">
                  <c:v>104542.18863975037</c:v>
                </c:pt>
                <c:pt idx="46">
                  <c:v>84251.914449181582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СводнаяДоходы!$E$11:$E$57</c:f>
              <c:numCache>
                <c:formatCode>#,##0.00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  <c:pt idx="45">
                  <c:v>1062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СводнаяДоходы!$F$11:$F$57</c:f>
              <c:numCache>
                <c:formatCode>#,##0.00</c:formatCode>
                <c:ptCount val="47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  <c:pt idx="45">
                  <c:v>1602.3407105391138</c:v>
                </c:pt>
                <c:pt idx="46">
                  <c:v>847.85517276578366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СводнаяДоходы!$G$11:$G$57</c:f>
              <c:numCache>
                <c:formatCode>#,##0.00</c:formatCode>
                <c:ptCount val="4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56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342900</xdr:colOff>
      <xdr:row>1</xdr:row>
      <xdr:rowOff>123825</xdr:rowOff>
    </xdr:to>
    <xdr:pic>
      <xdr:nvPicPr>
        <xdr:cNvPr id="2" name="Рисунок 1" descr="iHerb logo">
          <a:extLst>
            <a:ext uri="{FF2B5EF4-FFF2-40B4-BE49-F238E27FC236}">
              <a16:creationId xmlns:a16="http://schemas.microsoft.com/office/drawing/2014/main" id="{29A3812E-7C92-44D7-A471-7F914DFE3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49.745137152779" createdVersion="7" refreshedVersion="7" minRefreshableVersion="3" recordCount="5901" xr:uid="{36465A7D-92D5-412E-8B01-0244C1A65BDA}">
  <cacheSource type="worksheet">
    <worksheetSource ref="A1:V6343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5-02T00:00:00"/>
    </cacheField>
    <cacheField name="МесяцЗ" numFmtId="14">
      <sharedItems containsBlank="1" count="124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2026 04"/>
        <s v="2026 05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8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Econugenics"/>
        <s v="Wellah"/>
        <s v="True Sea Moss"/>
        <s v="" u="1"/>
      </sharedItems>
    </cacheField>
    <cacheField name="Наименование" numFmtId="0">
      <sharedItems containsBlank="1" count="2078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Грэпайн с протекторами, 0000017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PectaSol®, модифицированный цитрусовый пектин, 150 г (5,29 унции)"/>
        <s v="Full Spectrum™, пуэрария дольчатая, 120 таблеток"/>
        <s v="Insomnitol™, 60 вегетарианских капсул"/>
        <s v="витамин D3, 2000 МЕ, 120 капсул"/>
        <s v="Увлажняющий тональный крем с коллагеном 13 тон"/>
        <s v="экстракт листьев оливкового дерева, 750 мг, 90 капсул"/>
        <s v="омега-3 с витамином E, 360 мягких таблеток"/>
        <s v="цитрат магния, 200 мг, 250 капсул"/>
        <s v="Медь, 2&amp;nbsp;мг, 100&amp;nbsp;вегетарианских капсул"/>
        <s v="Zinc A.G.™, цинк, 20 мг, 60 таблеток"/>
        <s v="витамины D3 и K2, 60 вегетарианских капсул"/>
        <s v="фолат, 1333 мкг DFE, 100 таблеток"/>
        <s v="глутатион, 250 мг, 120 растительных капсул"/>
        <s v="The Afterglow, мультиколлагеновый протеин + красота, молочный шоколад, 588 г (1,3 фунта)"/>
        <s v="берберин и глюкоза, 90 капсул"/>
        <s v="Эйч Эс Эн (кожа, волосы, ногти)"/>
        <s v="МСМ (Метилсульфонилметан)"/>
        <s v="Железо Хелат"/>
        <s v="Хлорофилл жидкий, 000001580"/>
        <s v="Омега-3 (ПНЖК)"/>
        <s v="жевательная ацерола, комплекс с витамином C, с ягодным вкусом, 180 жевательных таблеток"/>
        <s v="коэнзим Q10, убихинон класса USP с экстрактом чёрного перца Bioperine®, улучшенная биодоступность, 100 мг, 360 растительных капсул"/>
        <s v="NAC, 600 мг, 240 капсул"/>
        <s v="астаксантин, 12 мг, 120 капсул"/>
        <s v="жидкий лецитин из подсолнечника, 473 мл (16 жидк. унций)"/>
        <s v="витамин K2 (в виде менахинона-7), 50 мкг, 120 растительных капсул"/>
        <s v="коэнзим Q10 с PQQ, 60 растительных капсул"/>
        <s v="пирролохинолинхинон, 20 мг, 30 растительных капсул"/>
        <s v="омега-3-6-9, 120 капсул"/>
        <s v="омега-3, ЭПК и ДГК, тройная сила, 950 мг, 100 капсул"/>
        <s v="Глутатион, 500 мг, 240 капсул"/>
        <s v="гель с морским мхом, суперфуд, манго и ананас, 473 мл (16 жидк. унций)"/>
        <s v="инозитол, 500 мг, 100 растительных капсул"/>
        <s v="оротат лития, 5 мг, 120 капсул VegCap"/>
        <s v="OsteoMove®, средство для поддержки суставов, 240 таблеток"/>
        <s v="масло для губ, питательный блеск, GLC723, ваниль, 3 мл (0,1 жидк. унции)"/>
        <s v="масло для губ, питательный блеск, GLC722, клубника, 3 мл (0,1 жидк. унции)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5190.21601555214" maxValue="0"/>
    </cacheField>
    <cacheField name="Вознаграждение" numFmtId="2">
      <sharedItems containsSemiMixedTypes="0" containsString="0" containsNumber="1" minValue="-39000.287000000077" maxValue="68.129085747973932"/>
    </cacheField>
    <cacheField name="Разница в оплате" numFmtId="2">
      <sharedItems containsSemiMixedTypes="0" containsString="0" containsNumber="1" minValue="-1012.3829844478884" maxValue="775.33828550049111"/>
    </cacheField>
    <cacheField name="Логистика" numFmtId="2">
      <sharedItems containsSemiMixedTypes="0" containsString="0" containsNumber="1" minValue="-0.30779461859674778" maxValue="139321.30404262128"/>
    </cacheField>
    <cacheField name="Итоговая цена RUB" numFmtId="2">
      <sharedItems containsSemiMixedTypes="0" containsString="0" containsNumber="1" minValue="-256.48729465768776" maxValue="7924994.538071637"/>
    </cacheField>
    <cacheField name="Продажа RUB" numFmtId="2">
      <sharedItems containsString="0" containsBlank="1" containsNumber="1" minValue="53.045054192970021" maxValue="11587557.107234208"/>
    </cacheField>
    <cacheField name="ДатаП" numFmtId="0">
      <sharedItems containsDate="1" containsString="0" containsBlank="1" containsMixedTypes="1" minDate="1899-12-31T00:37:04" maxDate="1899-12-31T17:00:04" count="933">
        <n v="5112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6-05-02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6-05-04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6-04-13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6-04-05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6-04-29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6-04-22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4-25T00:00:00"/>
        <d v="2026-03-12T00:00:00"/>
        <d v="2025-12-19T00:00:00"/>
        <d v="2026-04-21T00:00:00"/>
        <d v="2025-10-11T00:00:00"/>
        <d v="2026-04-01T00:00:00"/>
        <d v="2026-03-09T00:00:00"/>
        <d v="2026-04-07T00:00:00"/>
        <d v="2025-11-13T00:00:00"/>
        <d v="2026-02-07T00:00:00"/>
        <d v="2025-12-08T00:00:00"/>
        <d v="2026-03-17T00:00:00"/>
        <d v="2026-04-28T00:00:00"/>
        <d v="2025-10-31T00:00:00"/>
        <d v="2026-03-27T00:00:00"/>
        <d v="2025-10-27T00:00:00"/>
        <d v="2026-01-21T00:00:00"/>
        <d v="2025-12-09T00:00:00"/>
        <d v="2025-09-29T00:00:00"/>
        <d v="2026-04-23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4-10T00:00:00"/>
        <d v="2026-02-14T00:00:00"/>
        <d v="2026-03-02T00:00:00"/>
        <d v="2026-04-30T00:00:00"/>
        <d v="2026-05-06T00:00:00"/>
        <d v="2026-01-06T00:00:00"/>
        <d v="2026-04-06T00:00:00"/>
        <d v="2026-01-28T00:00:00"/>
        <d v="2026-02-03T00:00:00"/>
        <d v="2026-04-04T00:00:00"/>
        <d v="2026-05-03T00:00:00"/>
        <d v="2026-03-03T00:00:00"/>
        <d v="2026-03-15T00:00:00"/>
        <d v="2026-03-26T00:00:00"/>
        <d v="2026-04-16T00:00:00"/>
        <d v="2026-04-24T00:00:00"/>
        <d v="2026-05-07T00:00:00"/>
        <d v="2026-05-01T00:00:00"/>
        <n v="80" u="1"/>
        <n v="1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662562.5691625588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5839"/>
    <n v="-105190.21601555214"/>
    <n v="-39000.287000000077"/>
    <n v="-1012.3829844478884"/>
    <n v="139321.30404262128"/>
    <n v="7924994.538071637"/>
    <n v="11587557.107234208"/>
    <x v="0"/>
    <m/>
    <n v="0"/>
    <n v="3662562.5691625588"/>
    <n v="0.8175529623797529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700"/>
    <x v="568"/>
    <m/>
    <s v="2026 05"/>
    <n v="825.94693021474279"/>
    <n v="0.9449619923166297"/>
  </r>
  <r>
    <s v="PVP-361670"/>
    <n v="0"/>
    <s v="NSP"/>
    <s v="Доставлен"/>
    <d v="2024-01-13T00:00:00"/>
    <x v="19"/>
    <s v="Витамины"/>
    <s v="NSP001750"/>
    <x v="131"/>
    <x v="1032"/>
    <n v="3600.66"/>
    <n v="0"/>
    <n v="0"/>
    <n v="0"/>
    <n v="59.999999999999993"/>
    <n v="3660.66"/>
    <n v="4800"/>
    <x v="569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x v="570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571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571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6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7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8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9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40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1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x v="569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2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4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5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6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x v="573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1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2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3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4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994.86"/>
    <x v="574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6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7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8"/>
    <n v="925"/>
    <m/>
    <n v="0"/>
    <n v="-46.285064442759669"/>
    <n v="55.542077331311603"/>
    <n v="934.25701288855191"/>
    <n v="2200"/>
    <x v="575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9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60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2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3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5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4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5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6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8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9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6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7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8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9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80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1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x v="582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3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1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4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x v="585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7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n v="1600"/>
    <x v="588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x v="589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x v="589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x v="590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1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2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580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x v="593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x v="592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x v="591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9"/>
    <n v="1451.6"/>
    <m/>
    <n v="0"/>
    <n v="-241.44545853967043"/>
    <n v="54.355403986676393"/>
    <n v="1264.509945447006"/>
    <n v="2200"/>
    <x v="594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3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5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5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7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8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9"/>
    <n v="1353.16"/>
    <m/>
    <n v="0"/>
    <n v="-163.0755817594659"/>
    <n v="43.385268137846026"/>
    <n v="1233.4696863783802"/>
    <n v="2200"/>
    <x v="57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6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20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1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2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6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4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5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x v="581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x v="595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6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597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x v="598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x v="599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600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1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x v="602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3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5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x v="591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6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x v="600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x v="607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8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x v="609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x v="610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1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10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x v="612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3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4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6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x v="617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x v="618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x v="619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9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20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9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x v="621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2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4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5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x v="623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4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2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5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6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x v="604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x v="627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5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6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x v="624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7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x v="628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x v="629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x v="630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x v="631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2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x v="594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x v="579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x v="633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599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5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x v="624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6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7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2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3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8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x v="624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n v="1500"/>
    <x v="639"/>
    <m/>
    <s v="2026 05"/>
    <n v="662.84177837892014"/>
    <n v="0.79177598840920183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84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5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x v="640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x v="630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x v="592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41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2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2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3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3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5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9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592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625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x v="592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9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4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x v="592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5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6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x v="647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8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9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2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2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50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1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4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5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9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40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1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51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x v="652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x v="592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3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x v="641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4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5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x v="656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7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7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x v="609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x v="602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8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x v="630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x v="629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9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60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2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5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x v="661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x v="663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x v="642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x v="642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x v="642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x v="630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4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5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7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6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4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7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8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x v="669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x v="630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70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x v="628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71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x v="672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n v="1017.1"/>
    <x v="20"/>
    <m/>
    <s v=""/>
    <n v="4.9242424236126681E-3"/>
    <n v="4.8414770073927254E-6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x v="600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x v="673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7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8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x v="607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x v="674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5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6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7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8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x v="586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x v="679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0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1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x v="679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x v="682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x v="622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x v="683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4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5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x v="686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x v="602"/>
    <s v="&lt;Клиент не выбран&gt;"/>
    <s v="2024 08"/>
    <n v="988"/>
    <n v="0.44665461121157324"/>
  </r>
  <r>
    <s v="OZA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x v="602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7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x v="604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3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3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7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x v="688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9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5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9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9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4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x v="690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41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6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91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90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x v="664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x v="664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3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80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x v="580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4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5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2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2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x v="696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5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7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8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5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9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x v="576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5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6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x v="700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x v="701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3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5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9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2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x v="703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4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x v="570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x v="573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5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5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5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3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6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x v="624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6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7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8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9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7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9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700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3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10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5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7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11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9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4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2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2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x v="600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x v="712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4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x v="681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x v="705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7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3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x v="712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9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x v="714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x v="705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x v="715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64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71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81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x v="668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6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7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8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x v="719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x v="645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5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x v="680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605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720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x v="663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x v="654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5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x v="669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21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x v="669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x v="722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x v="707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7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4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2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5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x v="647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41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x v="645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5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6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x v="645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5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x v="645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x v="727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8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4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4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x v="724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x v="711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x v="724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x v="674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x v="605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41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8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9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7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x v="724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x v="730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31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600"/>
    <x v="732"/>
    <m/>
    <s v="2026 04"/>
    <n v="994.70423849336999"/>
    <n v="0.61963923555108802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x v="677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7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3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4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x v="724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4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x v="734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x v="683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2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5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7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6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7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8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x v="736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n v="2800"/>
    <x v="739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x v="598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x v="654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x v="588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40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10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4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6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2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x v="730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42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2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8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7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3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81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x v="736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x v="674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6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x v="613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8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4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30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5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2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600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7"/>
    <n v="1276.19"/>
    <n v="-212.69833333333335"/>
    <n v="0"/>
    <n v="-1.500283131374806E-13"/>
    <n v="91.221704759024149"/>
    <n v="1154.7133714256906"/>
    <n v="2200"/>
    <x v="730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9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5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0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2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3"/>
    <n v="1270.47"/>
    <m/>
    <n v="0"/>
    <n v="-207.05405423884491"/>
    <n v="90.287803764213294"/>
    <n v="1153.7037495253685"/>
    <n v="2500"/>
    <x v="682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60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5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6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9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7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8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9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9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9"/>
    <n v="8413"/>
    <m/>
    <n v="0"/>
    <n v="0"/>
    <n v="0"/>
    <n v="8413"/>
    <n v="9000"/>
    <x v="724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0"/>
    <n v="8413"/>
    <m/>
    <n v="0"/>
    <n v="0"/>
    <n v="0"/>
    <n v="8413"/>
    <n v="9000"/>
    <x v="724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5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x v="682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9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6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1"/>
    <n v="13.23"/>
    <n v="-2.65"/>
    <n v="-0.59356576355990842"/>
    <n v="0"/>
    <n v="0.41652443771031794"/>
    <n v="1117.1908209577543"/>
    <n v="1900"/>
    <x v="747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8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8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2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3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4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5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6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3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x v="613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x v="622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8"/>
    <n v="25.24"/>
    <n v="-7.57"/>
    <n v="-0.89969269394928453"/>
    <n v="0"/>
    <n v="0.66274935032448024"/>
    <n v="1853.8014165202108"/>
    <n v="3100"/>
    <x v="741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9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0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1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5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2"/>
    <n v="36.270000000000003"/>
    <n v="-3.63"/>
    <n v="-1.4615669893020886"/>
    <n v="-4.7258512267365604E-15"/>
    <n v="0.49597919295571841"/>
    <n v="3405.6842873153332"/>
    <n v="4300"/>
    <x v="587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8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7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9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3"/>
    <n v="15.89"/>
    <n v="-6.31"/>
    <n v="-0.42897707590422823"/>
    <n v="-1.3870605009845667E-15"/>
    <n v="0.14557232440305709"/>
    <n v="999.58503285787049"/>
    <n v="2400"/>
    <x v="638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1900"/>
    <x v="638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x v="622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4"/>
    <n v="19.77"/>
    <n v="-4.9400000000000004"/>
    <n v="-1.8386956279897648"/>
    <n v="0"/>
    <n v="0.24399706124235729"/>
    <n v="1435.087708171098"/>
    <n v="2700"/>
    <x v="641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x v="750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5"/>
    <n v="38.81"/>
    <n v="-15.52"/>
    <n v="-1.0885438304943911"/>
    <n v="-6.875172545015675E-15"/>
    <n v="0.36076816499735076"/>
    <n v="2425.9762532457412"/>
    <n v="4500"/>
    <x v="736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7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x v="663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6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x v="622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51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6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2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0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8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6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6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4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51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1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2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3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3"/>
    <n v="32.83"/>
    <n v="-7.88"/>
    <n v="-5.2657283037078741"/>
    <n v="0"/>
    <n v="0.77356560794569529"/>
    <n v="2269.4747164803348"/>
    <n v="2269.4699999999998"/>
    <x v="753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x v="678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4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5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6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7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6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x v="685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9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2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4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0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1"/>
    <n v="13.84"/>
    <n v="-6.92"/>
    <n v="-0.42383927989041814"/>
    <n v="-1.2828793246258935E-15"/>
    <n v="0.17711195594316645"/>
    <n v="727.26848346487486"/>
    <n v="1600"/>
    <x v="754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5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x v="708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x v="708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8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2"/>
    <n v="22.11"/>
    <n v="-4.8600000000000003"/>
    <n v="-1.4581074054816907"/>
    <n v="0"/>
    <n v="0.99251541734297599"/>
    <n v="1942.2780769516451"/>
    <n v="3000"/>
    <x v="708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x v="710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5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x v="582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3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1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8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4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5"/>
    <n v="2346"/>
    <n v="0"/>
    <n v="0"/>
    <n v="0"/>
    <n v="0"/>
    <n v="2346"/>
    <n v="3000"/>
    <x v="638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8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3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41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x v="744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8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7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3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10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7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6"/>
    <n v="26.14"/>
    <n v="-7.84"/>
    <n v="0"/>
    <n v="8.0447094644729887E-15"/>
    <n v="0.5621868129887142"/>
    <n v="2265.716621983916"/>
    <n v="3500"/>
    <x v="710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8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8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x v="588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x v="759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11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7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8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x v="710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x v="760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5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3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6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8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61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9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x v="665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0"/>
    <n v="15.32"/>
    <n v="-3.06"/>
    <n v="-0.81236436088689101"/>
    <n v="3.5603367489195181E-15"/>
    <n v="0.44748314081938384"/>
    <n v="1393.3247188447269"/>
    <n v="2300"/>
    <x v="686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3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2370.13"/>
    <x v="762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3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7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8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x v="719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4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5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1"/>
    <n v="8.39"/>
    <n v="-2.1"/>
    <n v="-0.51128264073091678"/>
    <n v="2.1075455622427502E-15"/>
    <n v="0.27056024582934929"/>
    <n v="743.07337361233965"/>
    <n v="1300"/>
    <x v="675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6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5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2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8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5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7"/>
    <n v="15.45"/>
    <n v="-3.86"/>
    <n v="-0.94209313292071939"/>
    <n v="3.8833788658813152E-15"/>
    <n v="0.49853628762514435"/>
    <n v="1369.192432458985"/>
    <n v="2300"/>
    <x v="738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4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7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x v="719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3"/>
    <n v="16.010000000000002"/>
    <n v="-8.51"/>
    <n v="-0.60963748894783398"/>
    <n v="2.5129716560923096E-15"/>
    <n v="0.32260760631480451"/>
    <n v="886.01753610374374"/>
    <n v="1800"/>
    <x v="668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4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x v="767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4"/>
    <n v="24.7"/>
    <n v="-7.41"/>
    <n v="-0.90683411522850654"/>
    <n v="-2.5903292185529768E-15"/>
    <n v="0.56599422089569629"/>
    <n v="1953.4227600021079"/>
    <n v="2800"/>
    <x v="702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5"/>
    <n v="16.77"/>
    <n v="-3.35"/>
    <n v="-0.70385852090032153"/>
    <n v="-2.0105389307681292E-15"/>
    <n v="0.43930841205438081"/>
    <n v="1516.1904823151119"/>
    <n v="2300"/>
    <x v="682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6"/>
    <n v="50.33"/>
    <n v="-12.58"/>
    <n v="-1.9799298929945703"/>
    <n v="-5.6555770966093047E-15"/>
    <n v="1.2357595048474572"/>
    <n v="4264.9918559907219"/>
    <n v="5900"/>
    <x v="768"/>
    <s v="Михаил Икра Кофе"/>
    <s v="2026 04"/>
    <n v="1635.0081440092781"/>
    <n v="0.38335551373039595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7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769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7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8"/>
    <n v="30.72"/>
    <n v="-13.01"/>
    <n v="-2.1060638679583787"/>
    <n v="0"/>
    <n v="0.64479204403060619"/>
    <n v="1914.3996495634497"/>
    <n v="3700"/>
    <x v="677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70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0"/>
    <n v="38.71"/>
    <n v="-19.36"/>
    <n v="-2.30109180378287"/>
    <n v="0"/>
    <n v="0.70450175335924503"/>
    <n v="2091.6788943564511"/>
    <n v="3900"/>
    <x v="771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1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2"/>
    <n v="11.97"/>
    <n v="-2.99"/>
    <n v="-0.49892765560649643"/>
    <n v="2.9749042351973122E-15"/>
    <n v="0.40776774691306"/>
    <n v="1088.7271334214008"/>
    <n v="1088.73"/>
    <x v="772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7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300"/>
    <x v="773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4"/>
    <n v="31.65"/>
    <n v="-7.91"/>
    <n v="-1.318991374621183"/>
    <n v="7.864613200844564E-15"/>
    <n v="1.0779962485207177"/>
    <n v="2878.2162747688258"/>
    <n v="4300"/>
    <x v="774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5"/>
    <n v="21.23"/>
    <n v="-5.31"/>
    <n v="-0.88451317118657269"/>
    <n v="5.273995036118175E-15"/>
    <n v="0.72290228628685038"/>
    <n v="1930.1264993394993"/>
    <n v="2900"/>
    <x v="775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6"/>
    <n v="19.68"/>
    <n v="-9.84"/>
    <n v="-0.54670914600979115"/>
    <n v="3.259805977098168E-15"/>
    <n v="0.44681900107177175"/>
    <n v="1192.9927608982834"/>
    <n v="2500"/>
    <x v="776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7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7"/>
    <n v="16.29"/>
    <n v="-4.07"/>
    <n v="-0.67894164270728119"/>
    <n v="4.0482549837540251E-15"/>
    <n v="0.55489107653425307"/>
    <n v="1481.5418229854695"/>
    <n v="2500"/>
    <x v="749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8"/>
    <n v="36.799999999999997"/>
    <n v="-11.04"/>
    <n v="-2.2050998081609374"/>
    <n v="0"/>
    <n v="0.82651446805175288"/>
    <n v="2819.9727235962041"/>
    <n v="4300"/>
    <x v="697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9"/>
    <n v="35.26"/>
    <n v="-10.58"/>
    <n v="-2.1126499714833828"/>
    <n v="0"/>
    <n v="0.79186246395641535"/>
    <n v="2701.7440535075439"/>
    <n v="4400"/>
    <x v="754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4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8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8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0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n v="3400"/>
    <x v="779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1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2"/>
    <n v="12.39"/>
    <n v="-1.24"/>
    <n v="-0.95445896199512636"/>
    <n v="0"/>
    <n v="0.35774985709538215"/>
    <n v="1220.6015476745995"/>
    <n v="1800"/>
    <x v="662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7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6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7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60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6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4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80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n v="1800"/>
    <x v="719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51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6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8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9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4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5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6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7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4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8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9"/>
    <n v="23.06"/>
    <n v="-4.6100000000000003"/>
    <n v="-1.5175452651818617"/>
    <n v="0"/>
    <n v="0.97728440313379705"/>
    <n v="2103.8518346418841"/>
    <n v="2900"/>
    <x v="781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8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4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5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2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82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2"/>
    <n v="19.920000000000002"/>
    <n v="-3.98"/>
    <n v="-0.50672883331567242"/>
    <n v="0"/>
    <n v="0.64901417627150271"/>
    <n v="1875.9157712549893"/>
    <n v="2700"/>
    <x v="682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2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2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83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90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6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1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8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2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7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6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4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8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4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5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5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2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4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3"/>
    <n v="28.37"/>
    <n v="-5.67"/>
    <n v="-1.7234799877787967"/>
    <n v="3.2853284655778141E-15"/>
    <n v="0.82914080789021039"/>
    <n v="2544.0105849203933"/>
    <n v="3200"/>
    <x v="785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6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7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6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4"/>
    <n v="24.83"/>
    <n v="-4.97"/>
    <n v="0"/>
    <n v="2.9070152407056894E-15"/>
    <n v="0.73276165356093836"/>
    <n v="2576.5843250759654"/>
    <n v="3300"/>
    <x v="654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4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5"/>
    <n v="10.25"/>
    <n v="-2.0499999999999998"/>
    <n v="0"/>
    <n v="1.2002781960617649E-15"/>
    <n v="0.30255012886201887"/>
    <n v="1063.8464987725536"/>
    <n v="1600"/>
    <x v="654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2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6"/>
    <n v="49.91"/>
    <n v="-4.99"/>
    <n v="-5.9266840567612684"/>
    <n v="0"/>
    <n v="1.5353929251267426"/>
    <n v="4577.600628130217"/>
    <n v="6000"/>
    <x v="723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x v="682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41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6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7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8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x v="618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8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7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7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8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9"/>
    <n v="17.39"/>
    <n v="-4.3499999999999996"/>
    <n v="-0.65032562917308689"/>
    <n v="0"/>
    <n v="0.44271250427518166"/>
    <n v="1436.5773518233177"/>
    <n v="2200"/>
    <x v="595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00"/>
    <n v="50.47"/>
    <n v="-12.62"/>
    <n v="-1.8876399589111454"/>
    <n v="0"/>
    <n v="1.2850205741423024"/>
    <n v="4169.8199974319459"/>
    <n v="5500"/>
    <x v="786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x v="734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4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7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9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41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7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790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626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300"/>
    <x v="791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2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73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3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92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3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9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9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7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x v="606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2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93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7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x v="794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5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6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1"/>
    <n v="19.510000000000002"/>
    <n v="-3.9"/>
    <n v="-0.97525143586470953"/>
    <n v="-2.8312883484914264E-15"/>
    <n v="0.64541646478007675"/>
    <n v="1745.2338621569875"/>
    <n v="2650"/>
    <x v="618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7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2"/>
    <n v="26.12"/>
    <n v="-5.22"/>
    <n v="-1.3057498404594765"/>
    <n v="-3.790770434559309E-15"/>
    <n v="0.86413863638075616"/>
    <n v="2336.66801531589"/>
    <n v="2900"/>
    <x v="797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n v="2000"/>
    <x v="798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3"/>
    <n v="17.7"/>
    <n v="-3.54"/>
    <n v="-0.88466113592852569"/>
    <n v="-2.5682923135578859E-15"/>
    <n v="0.58546426273452179"/>
    <n v="1583.1205309508614"/>
    <n v="2200"/>
    <x v="799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4"/>
    <n v="23.1"/>
    <n v="-4.62"/>
    <n v="-1.1545577536694318"/>
    <n v="-3.3518391210840205E-15"/>
    <n v="0.76408047848403704"/>
    <n v="2066.106455647734"/>
    <n v="2700"/>
    <x v="749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5"/>
    <n v="311"/>
    <n v="0"/>
    <n v="0"/>
    <n v="0"/>
    <n v="0"/>
    <n v="311"/>
    <n v="500"/>
    <x v="654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6"/>
    <n v="354"/>
    <n v="0"/>
    <n v="0"/>
    <n v="0"/>
    <n v="0"/>
    <n v="354"/>
    <n v="500"/>
    <x v="654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55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93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8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6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x v="654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9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x v="693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3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8"/>
    <n v="32.29"/>
    <n v="-3.23"/>
    <n v="-2.8028468985299386"/>
    <n v="-4.2305735596349962E-15"/>
    <n v="1.3412891458553804"/>
    <n v="2853.4598931175183"/>
    <n v="3800"/>
    <x v="693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x v="606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x v="738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10"/>
    <n v="42.92"/>
    <n v="-4.29"/>
    <n v="-3.5817255695124564"/>
    <n v="1.1687573294618981E-14"/>
    <n v="0.95436559812736144"/>
    <n v="3598.9988625718565"/>
    <n v="4800"/>
    <x v="738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1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8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8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8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8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8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2"/>
    <n v="21.41"/>
    <n v="-2.14"/>
    <n v="-1.7866904407068345"/>
    <n v="5.830171819500589E-15"/>
    <n v="0.47607106072778299"/>
    <n v="1795.3069656163518"/>
    <n v="3000"/>
    <x v="738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3"/>
    <n v="11.18"/>
    <n v="-1.1200000000000001"/>
    <n v="-0.93275069193101989"/>
    <n v="3.0436703946121387E-15"/>
    <n v="0.24853528131403713"/>
    <n v="937.24899190973008"/>
    <n v="1600"/>
    <x v="800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4"/>
    <n v="25.97"/>
    <n v="-5.19"/>
    <n v="-1.0483099394002175"/>
    <n v="6.1180206346278066E-15"/>
    <n v="0.48543737264894221"/>
    <n v="2079.8641404671894"/>
    <n v="3000"/>
    <x v="738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5"/>
    <n v="36.51"/>
    <n v="-7.3"/>
    <n v="-1.4735867819961672"/>
    <n v="8.5999702953550639E-15"/>
    <n v="0.68236889581692028"/>
    <n v="2923.6203822447828"/>
    <n v="4200"/>
    <x v="749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6"/>
    <n v="27.07"/>
    <n v="-5.41"/>
    <n v="-1.092704200549024"/>
    <n v="6.3771090926871176E-15"/>
    <n v="0.50599487447430647"/>
    <n v="2167.9430838555977"/>
    <n v="3300"/>
    <x v="749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7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8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9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9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7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801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9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20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1"/>
    <n v="18.11"/>
    <n v="-3.62"/>
    <n v="0"/>
    <n v="3.1628182908114132E-15"/>
    <n v="0.5101164646656472"/>
    <n v="1518.3339990016132"/>
    <n v="2400"/>
    <x v="802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8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2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7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7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4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8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60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3"/>
    <n v="53"/>
    <n v="-10.6"/>
    <n v="-7.5425667090216013"/>
    <n v="0"/>
    <n v="0.98805628607434715"/>
    <n v="3627.6211639135963"/>
    <n v="5800"/>
    <x v="738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4"/>
    <n v="61.44"/>
    <n v="-6.14"/>
    <n v="-9.8373570520965696"/>
    <n v="0"/>
    <n v="1.2886677504696082"/>
    <n v="4731.3077916137227"/>
    <n v="6700"/>
    <x v="677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5"/>
    <n v="33.6"/>
    <n v="-3.36"/>
    <n v="-5.3794155019059726"/>
    <n v="0"/>
    <n v="0.7046892002567986"/>
    <n v="2587.2467923761119"/>
    <n v="3700"/>
    <x v="800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6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6"/>
    <n v="14.32"/>
    <n v="-1.43"/>
    <n v="-2.2930114358322746"/>
    <n v="0"/>
    <n v="0.30037843225231925"/>
    <n v="1102.8310566709024"/>
    <n v="2000"/>
    <x v="738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8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4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738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7"/>
    <n v="44.81"/>
    <n v="-4.4800000000000004"/>
    <n v="0"/>
    <n v="6.0224218007050581E-15"/>
    <n v="0.99060642426353462"/>
    <n v="4101.1391167971424"/>
    <n v="5000"/>
    <x v="738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3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60"/>
    <n v="1921"/>
    <n v="0"/>
    <n v="0"/>
    <n v="0"/>
    <n v="0"/>
    <n v="1921"/>
    <n v="2500"/>
    <x v="606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759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803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4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8"/>
    <n v="60"/>
    <n v="-12"/>
    <n v="-3.5359649784889431"/>
    <n v="1.0296943562981302E-14"/>
    <n v="2.1799953832743144"/>
    <n v="4444.3251566155959"/>
    <n v="6200"/>
    <x v="749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8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8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9"/>
    <n v="18.57"/>
    <n v="-9.2899999999999991"/>
    <n v="-0.68361989584119576"/>
    <n v="1.9907424221763852E-15"/>
    <n v="0.42146577409970093"/>
    <n v="859.23619694568197"/>
    <n v="2200"/>
    <x v="804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30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1"/>
    <n v="32.520000000000003"/>
    <n v="-9.76"/>
    <n v="-0.85374589455488337"/>
    <n v="-3.7273299143531851E-15"/>
    <n v="0.79210802837567551"/>
    <n v="2154.5914760395658"/>
    <n v="2154.59"/>
    <x v="802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2"/>
    <n v="59.75"/>
    <n v="-17.93"/>
    <n v="-1.5687018150388936"/>
    <n v="-6.8487230675856841E-15"/>
    <n v="1.4554462981841276"/>
    <n v="3958.9198386632083"/>
    <n v="6500"/>
    <x v="784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3"/>
    <n v="0"/>
    <n v="0"/>
    <n v="0"/>
    <n v="0"/>
    <n v="0"/>
    <n v="0"/>
    <n v="2300"/>
    <x v="673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x v="805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4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5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8"/>
    <n v="32.29"/>
    <n v="-4.84"/>
    <n v="0"/>
    <n v="0"/>
    <n v="0.84067465996671231"/>
    <n v="2807.8186306929201"/>
    <n v="4000"/>
    <x v="784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6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4"/>
    <n v="61.44"/>
    <n v="-9.2200000000000006"/>
    <n v="0"/>
    <n v="0"/>
    <n v="1.5992725225304814"/>
    <n v="5341.5041491724696"/>
    <n v="6700"/>
    <x v="784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8"/>
    <n v="22.61"/>
    <n v="-11.31"/>
    <n v="-0.6030920212408416"/>
    <n v="2.1588043057307608E-15"/>
    <n v="0.48472484949968986"/>
    <n v="1062.9752593488831"/>
    <n v="2600"/>
    <x v="663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6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7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x v="749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x v="808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9"/>
    <n v="15.53"/>
    <n v="-3.11"/>
    <n v="-0.66286751361161533"/>
    <n v="2.3727742900155797E-15"/>
    <n v="0.5327683744058539"/>
    <n v="1168.3320992135514"/>
    <n v="2000"/>
    <x v="809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x v="810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5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11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638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597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8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12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13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9"/>
    <n v="23.22"/>
    <n v="-4.6399999999999997"/>
    <n v="-1.16973512526096"/>
    <n v="-3.4451680663942216E-15"/>
    <n v="0.73035494508741616"/>
    <n v="1726.1779223208064"/>
    <n v="2900"/>
    <x v="723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x v="814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40"/>
    <n v="19.27"/>
    <n v="-9.64"/>
    <n v="-0.60627283402922738"/>
    <n v="-1.7856280128835498E-15"/>
    <n v="0.37854241771753599"/>
    <n v="894.67671646659676"/>
    <n v="2300"/>
    <x v="638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1"/>
    <n v="24.3"/>
    <n v="-4.8600000000000003"/>
    <n v="-1.2238778705636744"/>
    <n v="-3.6046322503069797E-15"/>
    <n v="0.76416039464474572"/>
    <n v="1806.0763622129432"/>
    <n v="2700"/>
    <x v="815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2"/>
    <n v="38"/>
    <n v="-5.7"/>
    <n v="-1.649787859007833"/>
    <n v="4.9935879819519664E-15"/>
    <n v="1.3418637213780154"/>
    <n v="3188.7746301131428"/>
    <n v="4100"/>
    <x v="769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3"/>
    <n v="21"/>
    <n v="-3.15"/>
    <n v="-0.9117248694516974"/>
    <n v="2.7596144110787187E-15"/>
    <n v="0.74155626707732436"/>
    <n v="1762.2175587467375"/>
    <n v="2500"/>
    <x v="769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4"/>
    <n v="45"/>
    <n v="-6.75"/>
    <n v="-1.9536961488250657"/>
    <n v="5.9134594523115397E-15"/>
    <n v="1.5890491437371235"/>
    <n v="3776.1804830287219"/>
    <n v="4750"/>
    <x v="769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5"/>
    <n v="34.39"/>
    <n v="-5.16"/>
    <n v="-1.4929813968668413"/>
    <n v="4.5189652232958508E-15"/>
    <n v="1.2143243521944085"/>
    <n v="2885.6929547432565"/>
    <n v="3750"/>
    <x v="769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6"/>
    <n v="65"/>
    <n v="-9.75"/>
    <n v="-2.8220055483028723"/>
    <n v="8.541663653338891E-15"/>
    <n v="2.2952932076202894"/>
    <n v="5454.4829199303767"/>
    <n v="6650"/>
    <x v="769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6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7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4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800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7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818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702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7"/>
    <n v="13.16"/>
    <n v="-1.97"/>
    <n v="-0.54855200823892891"/>
    <n v="1.6376875825243092E-15"/>
    <n v="0.46159206617367321"/>
    <n v="1055.0954196704431"/>
    <n v="1800"/>
    <x v="818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9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8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9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8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20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9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40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4"/>
    <n v="61.44"/>
    <n v="-9.2200000000000006"/>
    <n v="0"/>
    <n v="0"/>
    <n v="2.5259007849820243"/>
    <n v="5178.1218931426183"/>
    <n v="6800"/>
    <x v="818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9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4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7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8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40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8"/>
    <n v="24.97"/>
    <n v="-7.49"/>
    <n v="0"/>
    <n v="4.9993608135191155E-15"/>
    <n v="0.70668186955117851"/>
    <n v="1723.0231688050319"/>
    <n v="3100"/>
    <x v="808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50"/>
    <n v="42.55"/>
    <n v="-4.26"/>
    <n v="0"/>
    <n v="1.0951117022291015E-14"/>
    <n v="1.5479890609333311"/>
    <n v="3774.2881655345932"/>
    <n v="4200"/>
    <x v="769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1"/>
    <n v="94.19"/>
    <n v="-9.42"/>
    <n v="0"/>
    <n v="2.4244611908582121E-14"/>
    <n v="3.4270836431266254"/>
    <n v="8355.8737997484313"/>
    <n v="9450"/>
    <x v="769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3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2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2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2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21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9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2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3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2"/>
    <n v="26.09"/>
    <n v="-2.61"/>
    <n v="-0.6410194932755755"/>
    <n v="0"/>
    <n v="1.2724615866231102"/>
    <n v="2274.6600372739636"/>
    <n v="3200"/>
    <x v="702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3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4"/>
    <n v="35.29"/>
    <n v="-10.59"/>
    <n v="-0.6743262982924495"/>
    <n v="0"/>
    <n v="1.3385775634408357"/>
    <n v="2392.8493577796808"/>
    <n v="3800"/>
    <x v="702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2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58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88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5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3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3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9"/>
    <n v="18.57"/>
    <n v="-9.2899999999999991"/>
    <n v="0"/>
    <n v="0"/>
    <n v="0.30507021688740799"/>
    <n v="890.6762144092221"/>
    <n v="2200"/>
    <x v="803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8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9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1"/>
    <n v="34.94"/>
    <n v="-6.99"/>
    <n v="-1.1029105707809601"/>
    <n v="0"/>
    <n v="0.81825653143566468"/>
    <n v="2580.0850607871416"/>
    <n v="3900"/>
    <x v="822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6"/>
    <n v="33.25"/>
    <n v="-6.65"/>
    <n v="-1.0496393983103236"/>
    <n v="0"/>
    <n v="0.77873430183143755"/>
    <n v="2455.4655676900888"/>
    <n v="2300"/>
    <x v="823"/>
    <s v="Елена пер. Фруктовый"/>
    <s v="2026 04"/>
    <n v="-155.46556769008885"/>
    <n v="-6.3314089896336342E-2"/>
  </r>
  <r>
    <s v="535495237"/>
    <s v="720000667044"/>
    <s v="iHerb_OA CZN6870"/>
    <s v="Доставлен"/>
    <d v="2025-04-30T00:00:00"/>
    <x v="34"/>
    <s v="Витамины"/>
    <s v="VMC-47227"/>
    <x v="307"/>
    <x v="1557"/>
    <n v="20.59"/>
    <n v="-4.12"/>
    <n v="-0.64990830414176792"/>
    <n v="0"/>
    <n v="0.48217120117157053"/>
    <n v="1520.3578157840511"/>
    <n v="2500"/>
    <x v="824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8"/>
    <n v="12.21"/>
    <n v="-2.44"/>
    <n v="-0.38552544817638579"/>
    <n v="0"/>
    <n v="0.28602383943207316"/>
    <n v="901.87588708015664"/>
    <n v="1600"/>
    <x v="825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9"/>
    <n v="22.58"/>
    <n v="-4.5199999999999996"/>
    <n v="-0.71264990727385114"/>
    <n v="0"/>
    <n v="0.52871960492766024"/>
    <n v="1667.1318854316917"/>
    <n v="3000"/>
    <x v="655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60"/>
    <n v="16.75"/>
    <n v="-3.35"/>
    <n v="-0.52876571193076449"/>
    <n v="0"/>
    <n v="0.39229472347899486"/>
    <n v="1236.963857407789"/>
    <n v="2000"/>
    <x v="826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9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8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9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7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7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6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8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7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1"/>
    <n v="17.690000000000001"/>
    <n v="-3.54"/>
    <n v="-0.54448409619860361"/>
    <n v="-2.0799958026388244E-15"/>
    <n v="0.79654279089702318"/>
    <n v="1343.054915955521"/>
    <n v="2300"/>
    <x v="817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x v="740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9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2"/>
    <n v="19.89"/>
    <n v="-9.9499999999999993"/>
    <n v="-0.3824856477889837"/>
    <n v="-1.4611419277901E-15"/>
    <n v="0.55955020081388063"/>
    <n v="943.46048513059202"/>
    <n v="2300"/>
    <x v="628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7"/>
    <n v="25.8"/>
    <n v="-5.16"/>
    <n v="-0.7942156710628393"/>
    <n v="-3.0340009446265255E-15"/>
    <n v="1.1618829119515588"/>
    <n v="1959.056782001551"/>
    <n v="3000"/>
    <x v="778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1"/>
    <n v="24.3"/>
    <n v="-4.8600000000000003"/>
    <n v="-0.74804034134988373"/>
    <n v="-2.8576055408691692E-15"/>
    <n v="1.094331579861352"/>
    <n v="1845.1581318851815"/>
    <n v="2800"/>
    <x v="828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702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7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8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5"/>
    <n v="33.6"/>
    <n v="-6.72"/>
    <n v="-3.6732850940665713"/>
    <n v="3.9486021784642337E-15"/>
    <n v="1.4960605840698271"/>
    <n v="2328.3903907380613"/>
    <n v="3700"/>
    <x v="734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0"/>
    <n v="15.07"/>
    <n v="-3.01"/>
    <n v="-1.6480587140789751"/>
    <n v="1.7715826738198905E-15"/>
    <n v="0.67122361026347144"/>
    <n v="1044.657295844532"/>
    <n v="2300"/>
    <x v="702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3"/>
    <n v="14.92"/>
    <n v="-7.25"/>
    <n v="-1.0481434773620015"/>
    <n v="1.1267030769650547E-15"/>
    <n v="0.42688931100504363"/>
    <n v="664.38818069051069"/>
    <n v="1800"/>
    <x v="728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n v="1900"/>
    <x v="688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5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6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7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8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9"/>
    <n v="18.87"/>
    <n v="-1.89"/>
    <n v="-0.87965622202327676"/>
    <n v="2.8803379655521342E-15"/>
    <n v="0.57514211107815205"/>
    <n v="1557.3006087735007"/>
    <n v="2250"/>
    <x v="614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70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30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8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6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1"/>
    <n v="15.01"/>
    <n v="-1.5"/>
    <n v="-0.68872840867328189"/>
    <n v="-2.015946313880181E-15"/>
    <n v="0.44443433553445622"/>
    <n v="1227.9467181183386"/>
    <n v="2100"/>
    <x v="832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n v="1300"/>
    <x v="791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0"/>
    <n v="15.07"/>
    <n v="-1.51"/>
    <n v="-0.69127736651441174"/>
    <n v="-2.0234072550862513E-15"/>
    <n v="0.44607917023295529"/>
    <n v="1232.4913025673334"/>
    <n v="2300"/>
    <x v="833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2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3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4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9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5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2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31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8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5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6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7"/>
    <n v="20.28"/>
    <n v="-2.0299999999999998"/>
    <n v="0"/>
    <n v="2.8750967080808891E-15"/>
    <n v="0.64143779023014813"/>
    <n v="1727.9880134138912"/>
    <n v="2500"/>
    <x v="834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8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5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8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9"/>
    <n v="21.43"/>
    <n v="-2.14"/>
    <n v="0"/>
    <n v="3.0389378355550875E-15"/>
    <n v="0.67799095745422222"/>
    <n v="1826.4596591098059"/>
    <n v="2500"/>
    <x v="832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5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700"/>
    <x v="770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800"/>
    <x v="777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24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8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70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x v="777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80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5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6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1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7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x v="717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2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3"/>
    <n v="20.29"/>
    <n v="-4.0599999999999996"/>
    <n v="-0.83556563666528394"/>
    <n v="-4.7831226053033689E-15"/>
    <n v="0.48516738514093477"/>
    <n v="1459.6717409788466"/>
    <n v="2400"/>
    <x v="717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4"/>
    <n v="39.43"/>
    <n v="-7.89"/>
    <n v="-1.6237671090833672"/>
    <n v="-9.2951131836887403E-15"/>
    <n v="0.94283298381670255"/>
    <n v="2836.6017689755281"/>
    <n v="4100"/>
    <x v="717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8"/>
    <n v="31.79"/>
    <n v="-6.36"/>
    <n v="-1.3092072791372871"/>
    <n v="-7.4944428744833441E-15"/>
    <n v="0.76018524979260438"/>
    <n v="2287.0888708004973"/>
    <n v="3000"/>
    <x v="837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3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8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5"/>
    <n v="32.43"/>
    <n v="-6.49"/>
    <n v="-1.3354635006221478"/>
    <n v="-7.6447443241878863E-15"/>
    <n v="0.7754308053330774"/>
    <n v="2332.956559518871"/>
    <n v="3700"/>
    <x v="819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5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6"/>
    <n v="33.54"/>
    <n v="-6.71"/>
    <n v="-2.9230069851284357"/>
    <n v="-4.2955974764406228E-15"/>
    <n v="0.87141627152848522"/>
    <n v="2277.7025619648489"/>
    <n v="3500"/>
    <x v="809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7"/>
    <n v="45.08"/>
    <n v="-9.02"/>
    <n v="-3.9285736818386652"/>
    <n v="-5.7733598583842295E-15"/>
    <n v="1.1711990589383965"/>
    <n v="3061.2729923388915"/>
    <n v="5000"/>
    <x v="717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8"/>
    <n v="30.31"/>
    <n v="-6.06"/>
    <n v="-2.6419276701216758"/>
    <n v="-3.8825284682700374E-15"/>
    <n v="0.7876199994247397"/>
    <n v="2058.6763744930145"/>
    <n v="3500"/>
    <x v="717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9"/>
    <n v="7.44"/>
    <n v="-1.49"/>
    <n v="-0.64822555205047305"/>
    <n v="-9.5262038706007102E-16"/>
    <n v="0.19325109264235885"/>
    <n v="505.11853312302839"/>
    <n v="1200"/>
    <x v="717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90"/>
    <n v="42.42"/>
    <n v="-8.48"/>
    <n v="-3.6976092834610172"/>
    <n v="-5.4339388129107243E-15"/>
    <n v="1.1023432074422954"/>
    <n v="2881.2979855790891"/>
    <n v="4500"/>
    <x v="717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1"/>
    <n v="16"/>
    <n v="-3.2"/>
    <n v="-1.3945020279405136"/>
    <n v="-2.0493346141796486E-15"/>
    <n v="0.41573344299532655"/>
    <n v="1086.6415502478594"/>
    <n v="1900"/>
    <x v="717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2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1900"/>
    <x v="655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2"/>
    <n v="21.74"/>
    <n v="-4.3499999999999996"/>
    <n v="-1.8945617395223071"/>
    <n v="-2.7842131984831319E-15"/>
    <n v="0.56481285731943198"/>
    <n v="1476.3044186570526"/>
    <n v="2500"/>
    <x v="717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73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9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x v="770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x v="673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4"/>
    <n v="20.09"/>
    <n v="-2.0099999999999998"/>
    <n v="-0.92957740650700871"/>
    <n v="0"/>
    <n v="0.58583437698994056"/>
    <n v="1642.1555350954325"/>
    <n v="2500"/>
    <x v="840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5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5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70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7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5"/>
    <n v="32.43"/>
    <n v="-6.49"/>
    <n v="0"/>
    <n v="-3.8142642797075888E-15"/>
    <n v="0.77759904798103185"/>
    <n v="2443.8703543897764"/>
    <n v="3800"/>
    <x v="718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5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6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6"/>
    <n v="30.82"/>
    <n v="-6.16"/>
    <n v="0"/>
    <n v="-3.6260507763141536E-15"/>
    <n v="0.73922870174295474"/>
    <n v="2323.2784479279835"/>
    <n v="3500"/>
    <x v="717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5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41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42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7"/>
    <n v="27.21"/>
    <n v="-5.44"/>
    <n v="-2.9425794640074798"/>
    <n v="4.8203538041437779E-15"/>
    <n v="0.97473834333378662"/>
    <n v="1826.1190230601433"/>
    <n v="3000"/>
    <x v="717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8"/>
    <n v="15.08"/>
    <n v="-3.02"/>
    <n v="-1.6301106263633534"/>
    <n v="2.6703475828191989E-15"/>
    <n v="0.53997907306410031"/>
    <n v="1011.6212870052979"/>
    <n v="2000"/>
    <x v="717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71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9"/>
    <n v="15.54"/>
    <n v="-3.11"/>
    <n v="-1.6801223122468061"/>
    <n v="2.7522736695226072E-15"/>
    <n v="0.55654559520619962"/>
    <n v="1042.6577609847307"/>
    <n v="2500"/>
    <x v="718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00"/>
    <n v="37.28"/>
    <n v="-17.489999999999998"/>
    <n v="-2.6749493611717057"/>
    <n v="4.3819385293525667E-15"/>
    <n v="0.88608506268147158"/>
    <n v="1660.0319460891244"/>
    <n v="3000"/>
    <x v="778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n v="3400"/>
    <x v="732"/>
    <m/>
    <s v="2026 04"/>
    <n v="1381.7903677157994"/>
    <n v="0.68466146708055065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43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8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782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782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1"/>
    <n v="6.07"/>
    <n v="-1.21"/>
    <n v="-0.49482060428031893"/>
    <n v="-7.2455679727110507E-16"/>
    <n v="0.19163973608762988"/>
    <n v="408.15825220310529"/>
    <n v="1100"/>
    <x v="671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x v="671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000"/>
    <x v="826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9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x v="782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9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782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7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41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6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71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7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2"/>
    <n v="1683"/>
    <m/>
    <n v="0"/>
    <n v="0"/>
    <n v="0"/>
    <n v="1683"/>
    <n v="2000"/>
    <x v="717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44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3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4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5"/>
    <n v="11.11"/>
    <n v="-2.2200000000000002"/>
    <n v="-0.9376040937247504"/>
    <n v="-2.7219929634935799E-15"/>
    <n v="0.35981048233264518"/>
    <n v="744.86819139958675"/>
    <n v="1600"/>
    <x v="670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5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8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5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6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n v="3400"/>
    <x v="847"/>
    <s v="Татьяна Индол"/>
    <s v="2026 04"/>
    <n v="1377.3770370769371"/>
    <n v="0.68098556296739232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20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8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20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2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2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8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6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6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9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9"/>
    <n v="36.14"/>
    <n v="-10.84"/>
    <n v="-2.5595279217040869"/>
    <n v="-3.7633812141582734E-15"/>
    <n v="0.9954335324852025"/>
    <n v="2125.9432738437913"/>
    <n v="3700"/>
    <x v="778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70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8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50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7"/>
    <n v="29.01"/>
    <n v="-2.9"/>
    <n v="-2.6414732820432301"/>
    <n v="-3.8838689131095863E-15"/>
    <n v="1.0273031436042941"/>
    <n v="2194.0070703581582"/>
    <n v="3100"/>
    <x v="778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3"/>
    <n v="16.579999999999998"/>
    <n v="-1.66"/>
    <n v="-1.5094133040247024"/>
    <n v="-2.2193536646340488E-15"/>
    <n v="0.58703036777388218"/>
    <n v="1253.7183259189474"/>
    <n v="2100"/>
    <x v="692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8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8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9"/>
    <n v="13.97"/>
    <n v="-6.99"/>
    <n v="-0.70614643847804459"/>
    <n v="-1.0382767144199506E-15"/>
    <n v="0.27462948840896095"/>
    <n v="586.52506132133067"/>
    <n v="586.53"/>
    <x v="20"/>
    <m/>
    <s v=""/>
    <n v="4.9386786693048634E-3"/>
    <n v="8.4202346924084523E-6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7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10"/>
    <n v="15.05"/>
    <n v="-3.01"/>
    <n v="-1.3904113553365951"/>
    <n v="0"/>
    <n v="0.62265479667117563"/>
    <n v="1011.2590652059076"/>
    <n v="1900"/>
    <x v="778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x v="850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1"/>
    <n v="7.77"/>
    <n v="-1.55"/>
    <n v="-0.71830221181010134"/>
    <n v="0"/>
    <n v="0.32167050127032487"/>
    <n v="522.42785594524446"/>
    <n v="1400"/>
    <x v="851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8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5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5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5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2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3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4"/>
    <n v="1057"/>
    <m/>
    <n v="0"/>
    <n v="0"/>
    <n v="0"/>
    <n v="1057"/>
    <n v="2200"/>
    <x v="673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5"/>
    <n v="1886"/>
    <m/>
    <n v="0"/>
    <n v="0"/>
    <n v="0"/>
    <n v="1886"/>
    <n v="2600"/>
    <x v="852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53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3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54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8"/>
    <n v="30.31"/>
    <n v="-6.06"/>
    <n v="-2.1721714775938636"/>
    <n v="0"/>
    <n v="0.58004614428224166"/>
    <n v="2026.834237484861"/>
    <n v="3300"/>
    <x v="826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90"/>
    <n v="42.42"/>
    <n v="-8.48"/>
    <n v="-3.0401443278159062"/>
    <n v="0"/>
    <n v="0.81182540770883638"/>
    <n v="2836.732124545822"/>
    <n v="4300"/>
    <x v="826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4"/>
    <n v="59.3"/>
    <n v="-11.86"/>
    <n v="-4.2493944287444485"/>
    <n v="0"/>
    <n v="1.134737694216476"/>
    <n v="3965.0728340734759"/>
    <n v="6200"/>
    <x v="826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6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6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x v="588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7"/>
    <n v="15.83"/>
    <n v="-9.34"/>
    <n v="-0.58133578926120311"/>
    <n v="0"/>
    <n v="0.15523709180996903"/>
    <n v="542.4393485062576"/>
    <n v="2000"/>
    <x v="853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6"/>
    <n v="27.93"/>
    <n v="-5.59"/>
    <n v="-4.3408728230052658"/>
    <n v="-3.2145655562739241E-15"/>
    <n v="0.52925025645788504"/>
    <n v="1678.8591433778856"/>
    <n v="3000"/>
    <x v="826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8"/>
    <n v="36.799999999999997"/>
    <n v="-7.36"/>
    <n v="-5.7204698258404205"/>
    <n v="-4.2362045647584741E-15"/>
    <n v="0.69745423232408854"/>
    <n v="2212.4267314702306"/>
    <n v="3800"/>
    <x v="826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6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6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9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20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1"/>
    <n v="15.08"/>
    <n v="-3.02"/>
    <n v="-2.3433718104495749"/>
    <n v="-1.735347386242772E-15"/>
    <n v="0.28570985196428356"/>
    <n v="906.31339611178612"/>
    <n v="2000"/>
    <x v="826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7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2"/>
    <n v="32.58"/>
    <n v="-9.77"/>
    <n v="-1.9250716445379259"/>
    <n v="4.2612014730348059E-15"/>
    <n v="0.71098941391257486"/>
    <n v="1930.8843413960826"/>
    <n v="3500"/>
    <x v="628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3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8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8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5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x v="778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1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2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6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8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8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7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8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5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500"/>
    <x v="842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8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9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60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2"/>
    <n v="32.58"/>
    <n v="-19.71"/>
    <n v="-1.3711740235729137"/>
    <n v="-4.2268014833522002E-15"/>
    <n v="0.35179956446325111"/>
    <n v="1062.0464091749475"/>
    <n v="3100"/>
    <x v="845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7"/>
    <n v="49.3"/>
    <n v="-24.65"/>
    <n v="-2.6262190894384094"/>
    <n v="-8.095622110693998E-15"/>
    <n v="0.67380413861842581"/>
    <n v="2034.1448318696553"/>
    <n v="5200"/>
    <x v="814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8"/>
    <n v="34.94"/>
    <n v="-17.47"/>
    <n v="-1.8612595331638544"/>
    <n v="-5.7375463802768414E-15"/>
    <n v="0.47753989053403251"/>
    <n v="1441.6434163392646"/>
    <n v="3400"/>
    <x v="861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6"/>
    <n v="57.2"/>
    <n v="-28.6"/>
    <n v="-3.0470533857175868"/>
    <n v="-9.3928921852271137E-15"/>
    <n v="0.78177680991833609"/>
    <n v="2360.1031314998841"/>
    <n v="5500"/>
    <x v="862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5"/>
    <n v="33.130000000000003"/>
    <n v="-3.31"/>
    <n v="-3.1770325860873583"/>
    <n v="-9.7935680057158241E-15"/>
    <n v="0.81512533118058683"/>
    <n v="2460.7788594869421"/>
    <n v="3450"/>
    <x v="826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9"/>
    <n v="13.12"/>
    <n v="-3.28"/>
    <n v="-1.048356829211925"/>
    <n v="-3.2316803882040138E-15"/>
    <n v="0.26897495837749741"/>
    <n v="812.00751097758246"/>
    <n v="1500"/>
    <x v="826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400"/>
    <x v="588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5"/>
    <n v="1336.65"/>
    <n v="0"/>
    <n v="0"/>
    <n v="0"/>
    <n v="199.13659382413883"/>
    <n v="1535.7865938241389"/>
    <n v="2500"/>
    <x v="863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1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2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5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6"/>
    <n v="1662.6"/>
    <n v="-277.10000000000002"/>
    <n v="0"/>
    <n v="0"/>
    <n v="149.5"/>
    <n v="1535"/>
    <n v="2600"/>
    <x v="597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7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8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9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40"/>
    <n v="1690"/>
    <n v="0"/>
    <n v="0"/>
    <n v="0"/>
    <n v="18.333333333333332"/>
    <n v="1708.3333333333333"/>
    <n v="2600"/>
    <x v="597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1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4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5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8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9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8"/>
    <n v="31.79"/>
    <n v="-6.99"/>
    <n v="-0.98070701018573969"/>
    <n v="-3.8393071184379278E-15"/>
    <n v="0.73707212951802292"/>
    <n v="2178.2218639359435"/>
    <n v="3500"/>
    <x v="659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700"/>
    <x v="638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500"/>
    <x v="859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n v="1700"/>
    <x v="732"/>
    <m/>
    <s v="2026 04"/>
    <n v="1006.1309385042758"/>
    <n v="1.4500299758796436"/>
  </r>
  <r>
    <s v="537834965"/>
    <s v="722500484560"/>
    <s v="iHerb_OA CZN6870"/>
    <s v="Доставлен"/>
    <d v="2025-07-13T00:00:00"/>
    <x v="37"/>
    <s v="Витамины"/>
    <s v="FOA-66020"/>
    <x v="171"/>
    <x v="1642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3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792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588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7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5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55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5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5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5"/>
    <n v="33.46"/>
    <n v="-3.35"/>
    <n v="-3.2091907545739962"/>
    <n v="4.6323355578080804E-15"/>
    <n v="0.8801460472011533"/>
    <n v="2489.9327102955508"/>
    <n v="3350"/>
    <x v="655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5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x v="728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6"/>
    <n v="24.93"/>
    <n v="-2.4900000000000002"/>
    <n v="-2.3917050990581359"/>
    <n v="3.4523284595554072E-15"/>
    <n v="0.65594411488521676"/>
    <n v="1855.6655602468334"/>
    <n v="2800"/>
    <x v="728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7"/>
    <n v="18.61"/>
    <n v="-4.09"/>
    <n v="-0.72803976658742153"/>
    <n v="0"/>
    <n v="0.42622981586904318"/>
    <n v="1266.6393494704992"/>
    <n v="2100"/>
    <x v="655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8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8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8"/>
    <n v="16.739999999999998"/>
    <n v="-7.77"/>
    <n v="-0.44976010373892356"/>
    <n v="0"/>
    <n v="0.26331139451414026"/>
    <n v="782.49001134644482"/>
    <n v="2100"/>
    <x v="838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9"/>
    <n v="20.65"/>
    <n v="-4.54"/>
    <n v="-0.80776312945753181"/>
    <n v="0"/>
    <n v="0.47290374198693425"/>
    <n v="1405.3415922844176"/>
    <n v="2500"/>
    <x v="655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x v="655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6"/>
    <n v="24.16"/>
    <n v="-5.32"/>
    <n v="-0.94464663929111725"/>
    <n v="0"/>
    <n v="0.55304199249123775"/>
    <n v="1643.4907261724659"/>
    <n v="2900"/>
    <x v="670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5"/>
    <n v="13.05"/>
    <n v="-2.87"/>
    <n v="-0.51043008428787551"/>
    <n v="0"/>
    <n v="0.29883054583656055"/>
    <n v="888.04329046898636"/>
    <n v="2000"/>
    <x v="670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9"/>
    <n v="10.86"/>
    <n v="-2.17"/>
    <n v="-0.42471596724667343"/>
    <n v="-1.2639951635118258E-15"/>
    <n v="0.24243540173933811"/>
    <n v="755.36646468781964"/>
    <n v="1500"/>
    <x v="670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50"/>
    <n v="59.33"/>
    <n v="-11.87"/>
    <n v="-2.3195649948822927"/>
    <n v="-6.9032463130346676E-15"/>
    <n v="1.3240488108802055"/>
    <n v="4125.3961351074713"/>
    <n v="5900"/>
    <x v="655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8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x v="703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x v="655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x v="655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x v="850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7"/>
    <n v="15.08"/>
    <n v="-3.02"/>
    <n v="-1.1561392214062971"/>
    <n v="0"/>
    <n v="0.32792139886038335"/>
    <n v="1005.5681621567248"/>
    <n v="2200"/>
    <x v="670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8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7"/>
    <n v="45.08"/>
    <n v="-9.02"/>
    <n v="-3.4569137913690775"/>
    <n v="0"/>
    <n v="0.98050129709000189"/>
    <n v="3006.6988331153816"/>
    <n v="4800"/>
    <x v="670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70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7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700"/>
    <x v="862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800"/>
    <x v="827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5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1"/>
    <n v="31.63"/>
    <n v="-6.33"/>
    <n v="-2.4253998591690973"/>
    <n v="0"/>
    <n v="0.68792797605038958"/>
    <n v="2109.5252489689169"/>
    <n v="3400"/>
    <x v="655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09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22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61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6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6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9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6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3"/>
    <n v="7.89"/>
    <n v="-0.79"/>
    <n v="-0.37844360950136918"/>
    <n v="0"/>
    <n v="0.29176236352752466"/>
    <n v="623.1279327810181"/>
    <n v="1500"/>
    <x v="658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22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740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809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740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850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740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809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70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x v="722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x v="809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6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7"/>
    <n v="15.08"/>
    <n v="-1.51"/>
    <n v="-0.60704430311523128"/>
    <n v="0"/>
    <n v="0.43878622112191268"/>
    <n v="1206.2694367791312"/>
    <n v="2000"/>
    <x v="617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7"/>
    <n v="72.34"/>
    <n v="-7.23"/>
    <n v="-2.9126495634364553"/>
    <n v="0"/>
    <n v="2.105333150865714"/>
    <n v="5787.7820949660454"/>
    <n v="7500"/>
    <x v="850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9"/>
    <n v="15.83"/>
    <n v="-1.58"/>
    <n v="-0.63746361970464582"/>
    <n v="0"/>
    <n v="0.46077403470797762"/>
    <n v="1266.7162471704214"/>
    <n v="2000"/>
    <x v="850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4"/>
    <n v="45"/>
    <n v="-4.5"/>
    <n v="-1.8117387086342567"/>
    <n v="0"/>
    <n v="1.3095683091700416"/>
    <n v="3600.1409130106713"/>
    <n v="4500"/>
    <x v="773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6"/>
    <n v="25.9"/>
    <n v="-2.59"/>
    <n v="-1.1625086809924008"/>
    <n v="-3.3340548881421029E-15"/>
    <n v="0.75748272551062135"/>
    <n v="2033.6996467213521"/>
    <n v="3000"/>
    <x v="628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x v="809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x v="871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8"/>
    <n v="15.08"/>
    <n v="-1.51"/>
    <n v="-0.67675859292436202"/>
    <n v="-1.940931996228586E-15"/>
    <n v="0.44097128207546687"/>
    <n v="1183.9255343633097"/>
    <n v="1900"/>
    <x v="740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9"/>
    <n v="18.239999999999998"/>
    <n v="-1.82"/>
    <n v="-0.81889285894016384"/>
    <n v="-2.3485706247659084E-15"/>
    <n v="0.53358500012374099"/>
    <n v="1432.5760703202318"/>
    <n v="2200"/>
    <x v="871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60"/>
    <n v="51"/>
    <n v="-5.0999999999999996"/>
    <n v="-2.2891097579387041"/>
    <n v="-6.5651273859168819E-15"/>
    <n v="1.4915683011985208"/>
    <n v="4004.5823159377978"/>
    <n v="5000"/>
    <x v="628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1"/>
    <n v="44.19"/>
    <n v="-4.42"/>
    <n v="-3.607766078838174"/>
    <n v="5.8627146475475483E-15"/>
    <n v="1.2316891547878333"/>
    <n v="3381.755726659751"/>
    <n v="4400"/>
    <x v="773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2"/>
    <n v="28.16"/>
    <n v="-2.82"/>
    <n v="-2.29873755186722"/>
    <n v="3.7355089054275808E-15"/>
    <n v="0.78478760830585104"/>
    <n v="2154.7319616182576"/>
    <n v="3000"/>
    <x v="773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50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5"/>
    <n v="13.05"/>
    <n v="-1.31"/>
    <n v="-1.0650031120331951"/>
    <n v="1.7306580327434807E-15"/>
    <n v="0.36359141758132169"/>
    <n v="998.28544709543587"/>
    <n v="2000"/>
    <x v="850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4"/>
    <n v="15.08"/>
    <n v="-1.51"/>
    <n v="-0.75529666887536906"/>
    <n v="2.3232491836069057E-15"/>
    <n v="0.48983025668229863"/>
    <n v="1198.9288319980724"/>
    <n v="1900"/>
    <x v="850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2"/>
    <n v="57.71"/>
    <n v="-5.77"/>
    <n v="-2.8909439190410215"/>
    <n v="8.8923774942183248E-15"/>
    <n v="1.8748550871096969"/>
    <n v="4588.9729943979273"/>
    <n v="6300"/>
    <x v="850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50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9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4"/>
    <n v="27.42"/>
    <n v="-8.23"/>
    <n v="-1.0681019215709899"/>
    <n v="3.2854201793232512E-15"/>
    <n v="0.69269289799066402"/>
    <n v="1695.4638383229928"/>
    <n v="4000"/>
    <x v="703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5"/>
    <n v="13.05"/>
    <n v="-1.31"/>
    <n v="-2.3969716797873426"/>
    <n v="0"/>
    <n v="0.30360340335055241"/>
    <n v="884.79342398527751"/>
    <n v="2000"/>
    <x v="617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x v="617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9"/>
    <n v="21.76"/>
    <n v="-2.1800000000000002"/>
    <n v="-3.997675084347204"/>
    <n v="0"/>
    <n v="0.50635048020475448"/>
    <n v="1475.660582762499"/>
    <n v="3000"/>
    <x v="743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5"/>
    <n v="65.13"/>
    <n v="-6.51"/>
    <n v="-11.96852469072692"/>
    <n v="0"/>
    <n v="1.5159481690297603"/>
    <n v="4417.9378632041717"/>
    <n v="6500"/>
    <x v="617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7"/>
    <n v="45.08"/>
    <n v="-4.51"/>
    <n v="-8.283231775892034"/>
    <n v="0"/>
    <n v="1.0491644015274202"/>
    <n v="3057.5868152540643"/>
    <n v="4700"/>
    <x v="617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72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6"/>
    <n v="26.78"/>
    <n v="-5.36"/>
    <n v="-0.99860646996089575"/>
    <n v="-3.0917323447222273E-15"/>
    <n v="0.56067673903313009"/>
    <n v="1888.8848062566653"/>
    <n v="2900"/>
    <x v="617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7"/>
    <n v="22.03"/>
    <n v="-4.41"/>
    <n v="-0.82144939312376197"/>
    <n v="-2.5432457476193113E-15"/>
    <n v="0.4612102773932657"/>
    <n v="1553.7885287694887"/>
    <n v="2500"/>
    <x v="688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8"/>
    <n v="39.369999999999997"/>
    <n v="-7.87"/>
    <n v="-1.4685389264130817"/>
    <n v="-4.5466652128268044E-15"/>
    <n v="0.82452461622519102"/>
    <n v="2777.7717739068603"/>
    <n v="4100"/>
    <x v="617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9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73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6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9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9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74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75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6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7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5"/>
    <n v="65.13"/>
    <n v="-6.51"/>
    <n v="-2.345531074620661"/>
    <n v="0"/>
    <n v="1.5711029269601977"/>
    <n v="5203.9597339430466"/>
    <n v="6500"/>
    <x v="743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5"/>
    <n v="31.95"/>
    <n v="-3.2"/>
    <n v="-1.1503585533153191"/>
    <n v="0"/>
    <n v="0.77054263306219184"/>
    <n v="2552.2661608813137"/>
    <n v="3800"/>
    <x v="617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1"/>
    <n v="31.43"/>
    <n v="-3.14"/>
    <n v="-1.1319528164622739"/>
    <n v="0"/>
    <n v="0.75821395093319666"/>
    <n v="2511.4299023072122"/>
    <n v="3600"/>
    <x v="617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6"/>
    <n v="24.16"/>
    <n v="-2.42"/>
    <n v="-0.86987112866347971"/>
    <n v="0"/>
    <n v="0.58266423800946265"/>
    <n v="1929.9570900020788"/>
    <n v="2900"/>
    <x v="617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8"/>
    <n v="60"/>
    <n v="-6"/>
    <n v="-2.5045126353790619"/>
    <n v="7.6954086905426018E-15"/>
    <n v="1.3956076873312575"/>
    <n v="4761.2247292418779"/>
    <n v="5900"/>
    <x v="617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7"/>
    <n v="27.21"/>
    <n v="-2.72"/>
    <n v="-1.1358428600080228"/>
    <n v="3.4900103487294137E-15"/>
    <n v="0.63293393079152771"/>
    <n v="2159.303585539511"/>
    <n v="2950"/>
    <x v="617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5"/>
    <n v="33.130000000000003"/>
    <n v="-3.31"/>
    <n v="-1.3830475330926599"/>
    <n v="4.249575687999638E-15"/>
    <n v="0.7706855784484834"/>
    <n v="2629.2541004813484"/>
    <n v="3500"/>
    <x v="617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9"/>
    <n v="38"/>
    <n v="-3.8"/>
    <n v="-1.5861913357400725"/>
    <n v="4.8737588373436489E-15"/>
    <n v="0.88388486864312987"/>
    <n v="3015.4423285198563"/>
    <n v="3900"/>
    <x v="617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70"/>
    <n v="34.79"/>
    <n v="-3.48"/>
    <n v="-1.4521535298836745"/>
    <n v="4.4619119648312757E-15"/>
    <n v="0.80919401278410508"/>
    <n v="2760.6286346770962"/>
    <n v="3600"/>
    <x v="617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1"/>
    <n v="17.079999999999998"/>
    <n v="-1.71"/>
    <n v="-0.71285850381066995"/>
    <n v="2.1903413254377738E-15"/>
    <n v="0.39723129915335964"/>
    <n v="1355.1856312675491"/>
    <n v="2150"/>
    <x v="617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3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6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8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x v="811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x v="743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7"/>
    <n v="45.08"/>
    <n v="-9.02"/>
    <n v="0"/>
    <n v="-6.2599978137085783E-15"/>
    <n v="1.1402876643711215"/>
    <n v="3334.0632848766186"/>
    <n v="4700"/>
    <x v="743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4"/>
    <n v="15.08"/>
    <n v="-3.02"/>
    <n v="0"/>
    <n v="-2.0936099177294912E-15"/>
    <n v="0.38136076628718046"/>
    <n v="1115.0527791351087"/>
    <n v="1900"/>
    <x v="743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2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3"/>
    <n v="5.64"/>
    <n v="-1.1299999999999999"/>
    <n v="0"/>
    <n v="-7.8293372545273664E-16"/>
    <n v="0.14261501293160725"/>
    <n v="416.98905753725865"/>
    <n v="1000"/>
    <x v="617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x v="688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x v="623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4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701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5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5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5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5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6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4"/>
    <n v="15.08"/>
    <n v="-4.37"/>
    <n v="0"/>
    <n v="-2.0432038394390314E-15"/>
    <n v="0.28340250765011521"/>
    <n v="985.31376963350772"/>
    <n v="1900"/>
    <x v="659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7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x v="853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50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8"/>
    <n v="13.2"/>
    <n v="-3.83"/>
    <n v="0"/>
    <n v="-1.7875648903402169E-15"/>
    <n v="0.24794411733721558"/>
    <n v="862.03454915648615"/>
    <n v="1700"/>
    <x v="765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65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91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61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768"/>
    <s v="Михаил Икра Кофе"/>
    <s v="2026 04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9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8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9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x v="659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x v="659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9"/>
    <n v="12.06"/>
    <n v="-3.5"/>
    <n v="-0.4419843125032466"/>
    <n v="0"/>
    <n v="0.17441962049202928"/>
    <n v="746.95052378231446"/>
    <n v="1700"/>
    <x v="659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7"/>
    <n v="15.08"/>
    <n v="-4.37"/>
    <n v="-0.55299672744273032"/>
    <n v="0"/>
    <n v="0.21822828685392917"/>
    <n v="934.5607604799751"/>
    <n v="2000"/>
    <x v="623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9"/>
    <n v="27.97"/>
    <n v="-8.11"/>
    <n v="-1.0254449119526257"/>
    <n v="0"/>
    <n v="0.40466982044061922"/>
    <n v="1732.995023635136"/>
    <n v="3000"/>
    <x v="659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9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80"/>
    <n v="9.59"/>
    <n v="-2.78"/>
    <n v="-0.35162537011064365"/>
    <n v="0"/>
    <n v="0.1387614036858317"/>
    <n v="594.24451716793942"/>
    <n v="1400"/>
    <x v="659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9"/>
    <n v="22.38"/>
    <n v="-6.49"/>
    <n v="0"/>
    <n v="2.5709948926854134E-15"/>
    <n v="0.45921384332887244"/>
    <n v="1465.3599516110669"/>
    <n v="2700"/>
    <x v="815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x v="783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3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3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1"/>
    <n v="23.93"/>
    <n v="-6.94"/>
    <n v="0"/>
    <n v="2.7489744006749638E-15"/>
    <n v="0.49100334790167038"/>
    <n v="1566.800854491632"/>
    <n v="2600"/>
    <x v="623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7"/>
    <n v="43.51"/>
    <n v="-12.62"/>
    <n v="0"/>
    <n v="4.9979881834520097E-15"/>
    <n v="0.89270708750339023"/>
    <n v="2848.6449908914956"/>
    <n v="4400"/>
    <x v="623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n v="1000"/>
    <x v="880"/>
    <s v="Лариса Терраспорт"/>
    <s v="2026 04"/>
    <n v="602.53609871342348"/>
    <n v="1.5159517550223696"/>
  </r>
  <r>
    <s v="539504266"/>
    <s v="722500525193"/>
    <s v="iHerb_VP DFD1605"/>
    <s v="Доставлен"/>
    <d v="2025-09-01T00:00:00"/>
    <x v="39"/>
    <s v="Витамины"/>
    <s v="AAM-00101"/>
    <x v="298"/>
    <x v="1682"/>
    <n v="87.02"/>
    <n v="-25.24"/>
    <n v="0"/>
    <n v="9.9959763669040194E-15"/>
    <n v="1.7854141750067805"/>
    <n v="5697.2899817829912"/>
    <n v="8300"/>
    <x v="623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6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9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8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3"/>
    <n v="10.89"/>
    <n v="-2.61"/>
    <n v="0"/>
    <n v="-1.6044982210659657E-15"/>
    <n v="0.22254695157991142"/>
    <n v="762.08084270812026"/>
    <n v="1600"/>
    <x v="588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803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61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9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81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4"/>
    <n v="55.9"/>
    <n v="-13.42"/>
    <n v="0"/>
    <n v="-8.2317734819906047E-15"/>
    <n v="1.1417626211491105"/>
    <n v="3909.8060625894864"/>
    <n v="5500"/>
    <x v="659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5"/>
    <n v="13.05"/>
    <n v="-3.78"/>
    <n v="0"/>
    <n v="0"/>
    <n v="0.20326462069868567"/>
    <n v="849.05668780243639"/>
    <n v="2000"/>
    <x v="659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82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6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6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701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5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5"/>
    <n v="53.87"/>
    <n v="-15.62"/>
    <n v="0"/>
    <n v="0"/>
    <n v="0.83871324074700404"/>
    <n v="3503.3892457867514"/>
    <n v="5300"/>
    <x v="659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91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9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6"/>
    <n v="112"/>
    <n v="-33.6"/>
    <n v="-4.2362334801762129"/>
    <n v="1.5337706630944896E-14"/>
    <n v="2.1165373005088024"/>
    <n v="6871.9711820851699"/>
    <n v="12000"/>
    <x v="659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7"/>
    <n v="17.39"/>
    <n v="-1.74"/>
    <n v="-0.84562568832599128"/>
    <n v="3.0616723057944854E-15"/>
    <n v="0.42249756062452504"/>
    <n v="1371.7646556075626"/>
    <n v="2300"/>
    <x v="659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8"/>
    <n v="9.32"/>
    <n v="-0.93"/>
    <n v="-0.45334182268722478"/>
    <n v="1.6413693703268838E-15"/>
    <n v="0.22650188713353131"/>
    <n v="735.40609971549213"/>
    <n v="1300"/>
    <x v="659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9"/>
    <n v="14.78"/>
    <n v="-4.43"/>
    <n v="-0.55924765969162993"/>
    <n v="2.0248120361005062E-15"/>
    <n v="0.27941531964625133"/>
    <n v="907.2053792676212"/>
    <n v="2300"/>
    <x v="598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6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2000"/>
    <x v="623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9"/>
    <n v="21.76"/>
    <n v="-6.31"/>
    <n v="-1.752662268818471"/>
    <n v="-2.5863789062300738E-15"/>
    <n v="0.45104706302407521"/>
    <n v="1298.7882612793028"/>
    <n v="3000"/>
    <x v="623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5"/>
    <n v="65.13"/>
    <n v="-18.89"/>
    <n v="-5.245508304865119"/>
    <n v="-7.7407223704905228E-15"/>
    <n v="1.3499298507594324"/>
    <n v="3887.1177476734583"/>
    <n v="6500"/>
    <x v="623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8"/>
    <n v="15.08"/>
    <n v="-4.37"/>
    <n v="-1.214952291200377"/>
    <n v="-1.792887901988614E-15"/>
    <n v="0.31266757572736859"/>
    <n v="900.32506655672046"/>
    <n v="1900"/>
    <x v="623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6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n v="1500"/>
    <x v="883"/>
    <m/>
    <s v="2026 04"/>
    <n v="938.45271292260588"/>
    <n v="1.6711908943712259"/>
  </r>
  <r>
    <s v="539936077"/>
    <s v="720000793891"/>
    <s v="iHerb_AV CYG0792"/>
    <s v="Доставлен"/>
    <d v="2025-09-11T00:00:00"/>
    <x v="39"/>
    <s v="Витамины"/>
    <s v="PHV-16104"/>
    <x v="315"/>
    <x v="1690"/>
    <n v="33.11"/>
    <n v="-9.6"/>
    <n v="-2.6669961126163266"/>
    <n v="-3.9356484197714578E-15"/>
    <n v="0.68635057939779975"/>
    <n v="1976.3438202379543"/>
    <n v="3500"/>
    <x v="623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1"/>
    <n v="44.02"/>
    <n v="-12.77"/>
    <n v="-3.5450288608787845"/>
    <n v="-5.2313489203682721E-15"/>
    <n v="0.91231202067976369"/>
    <n v="2626.9989103545763"/>
    <n v="4500"/>
    <x v="623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2"/>
    <n v="38.78"/>
    <n v="-3.88"/>
    <n v="-5.0424044875682235"/>
    <n v="3.7595423708349753E-15"/>
    <n v="1.2876606312765002"/>
    <n v="2911.4991661613103"/>
    <n v="4000"/>
    <x v="623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5"/>
    <n v="19.059999999999999"/>
    <n v="-1.91"/>
    <n v="-2.4778577926015766"/>
    <n v="1.8474542022871011E-15"/>
    <n v="0.63276159961008527"/>
    <n v="1430.7223696179503"/>
    <n v="2200"/>
    <x v="623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5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6"/>
    <n v="24.16"/>
    <n v="-2.42"/>
    <n v="-3.1410278956943603"/>
    <n v="2.3419040441820164E-15"/>
    <n v="0.8021129548410062"/>
    <n v="1813.6387355973322"/>
    <n v="2900"/>
    <x v="623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84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x v="704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600"/>
    <x v="798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x v="884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3"/>
    <n v="10.56"/>
    <n v="-3.17"/>
    <n v="-0.968284703106567"/>
    <n v="-8.2593957015605833E-16"/>
    <n v="0.29106685647749986"/>
    <n v="609.88684860401111"/>
    <n v="1500"/>
    <x v="703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n v="2400"/>
    <x v="885"/>
    <s v="Лариса Западный"/>
    <s v="2026 04"/>
    <n v="1463.299630357845"/>
    <n v="1.5621853879665546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9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4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8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86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n v="2000"/>
    <x v="887"/>
    <m/>
    <s v="2026 04"/>
    <n v="1074.2176758312021"/>
    <n v="1.1603350461413002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6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4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5"/>
    <n v="27.33"/>
    <n v="-7.93"/>
    <n v="-1.0181692242114235"/>
    <n v="0"/>
    <n v="0.55819112961266426"/>
    <n v="1771.2206202046032"/>
    <n v="3200"/>
    <x v="88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6"/>
    <n v="9.41"/>
    <n v="-2.73"/>
    <n v="-0.35058610400682011"/>
    <n v="0"/>
    <n v="0.19220189411405136"/>
    <n v="609.88421355498713"/>
    <n v="1800"/>
    <x v="815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7"/>
    <n v="25.36"/>
    <n v="-7.35"/>
    <n v="-0.94521792412617212"/>
    <n v="0"/>
    <n v="0.51819702290330316"/>
    <n v="1644.313575767263"/>
    <n v="2300"/>
    <x v="746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8"/>
    <n v="10.130000000000001"/>
    <n v="-2.94"/>
    <n v="-0.37735240835464628"/>
    <n v="0"/>
    <n v="0.20687599082036373"/>
    <n v="656.44722985933504"/>
    <n v="1700"/>
    <x v="691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783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853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800"/>
    <x v="858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8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1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1"/>
    <n v="20.07"/>
    <n v="-5.82"/>
    <n v="-1.9037412905180253"/>
    <n v="4.0897643076164517E-15"/>
    <n v="0.38558617759462122"/>
    <n v="1199.7184829340531"/>
    <n v="2600"/>
    <x v="746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71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2"/>
    <n v="7.73"/>
    <n v="0"/>
    <n v="-1.0326961526810061"/>
    <n v="2.2185177612543981E-15"/>
    <n v="0.20916358967062612"/>
    <n v="650.79465776001621"/>
    <n v="1300"/>
    <x v="836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x v="89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3"/>
    <n v="20"/>
    <n v="-5.8"/>
    <n v="-1.8970614965162076"/>
    <n v="4.0754142574142888E-15"/>
    <n v="0.38423324363814887"/>
    <n v="1195.5089443974423"/>
    <n v="2300"/>
    <x v="815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4"/>
    <n v="30.08"/>
    <n v="-8.7200000000000006"/>
    <n v="-2.8536079975764927"/>
    <n v="6.1303414463640287E-15"/>
    <n v="0.57797338620499006"/>
    <n v="1798.3148628400968"/>
    <n v="3000"/>
    <x v="89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5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6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86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7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n v="1500"/>
    <x v="892"/>
    <m/>
    <s v="2026 04"/>
    <n v="529.04198835510294"/>
    <n v="0.54486597979541307"/>
  </r>
  <r>
    <s v="540528658"/>
    <s v="720000831595"/>
    <s v="iHerb_VP DFD1605"/>
    <s v="Доставлен"/>
    <d v="2025-09-23T00:00:00"/>
    <x v="39"/>
    <s v="Витамины"/>
    <s v="NOR-56780"/>
    <x v="9"/>
    <x v="1708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2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9"/>
    <n v="8376.85"/>
    <n v="-2429.29"/>
    <n v="0"/>
    <n v="-8.5806352758242818E-13"/>
    <n v="176.04726842609341"/>
    <n v="1035.7828203422441"/>
    <n v="2200"/>
    <x v="771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6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91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10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x v="893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1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7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8"/>
    <n v="17484.64"/>
    <n v="-5070.55"/>
    <n v="0"/>
    <n v="-1.7909996464307622E-12"/>
    <n v="367.4560045624898"/>
    <n v="2161.9455965442048"/>
    <n v="3400"/>
    <x v="598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2"/>
    <n v="12627.54"/>
    <n v="-3661.99"/>
    <n v="-1090.2897649472122"/>
    <n v="0"/>
    <n v="324.0659676241475"/>
    <n v="1402.5907066061984"/>
    <n v="2800"/>
    <x v="746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6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6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3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4"/>
    <n v="5573.17"/>
    <n v="-1616.22"/>
    <n v="-481.19993591111211"/>
    <n v="0"/>
    <n v="143.02667773760339"/>
    <n v="619.03411352403316"/>
    <n v="1500"/>
    <x v="845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5"/>
    <n v="18475.57"/>
    <n v="-5357.92"/>
    <n v="-1595.221657919458"/>
    <n v="0"/>
    <n v="474.14647625688298"/>
    <n v="2052.1545228695172"/>
    <n v="3600"/>
    <x v="894"/>
    <s v="Оксана Черноморская"/>
    <s v="2026 03"/>
    <n v="1547.8454771304828"/>
    <n v="0.75425386338166112"/>
  </r>
  <r>
    <s v="540856317"/>
    <s v="720000837761"/>
    <s v="iHerb_VP DFD1605"/>
    <s v="Доставлен"/>
    <d v="2025-09-30T00:00:00"/>
    <x v="39"/>
    <s v="Витамины"/>
    <s v="TEO-00757"/>
    <x v="181"/>
    <x v="1716"/>
    <n v="21315.599999999999"/>
    <n v="-6181.52"/>
    <n v="-1840.4372878286667"/>
    <n v="0"/>
    <n v="547.03172469076151"/>
    <n v="2367.6093447735757"/>
    <n v="4200"/>
    <x v="878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64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7"/>
    <n v="17.07"/>
    <n v="-3.41"/>
    <n v="-0.64261329147043444"/>
    <n v="2.0316093711110349E-15"/>
    <n v="0.30901590318403876"/>
    <n v="1245.3845588697018"/>
    <n v="2100"/>
    <x v="849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x v="849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9"/>
    <n v="21.76"/>
    <n v="-4.3499999999999996"/>
    <n v="-0.8190261643118788"/>
    <n v="2.589335223356012E-15"/>
    <n v="0.39384823385315632"/>
    <n v="1587.272706436421"/>
    <n v="2900"/>
    <x v="746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8"/>
    <n v="31.89"/>
    <n v="-6.38"/>
    <n v="-1.2000779696493984"/>
    <n v="3.7940230642051614E-15"/>
    <n v="0.57708606809845009"/>
    <n v="2325.7511051805336"/>
    <n v="3500"/>
    <x v="746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9"/>
    <n v="29.03"/>
    <n v="-5.81"/>
    <n v="-1.0923485086342231"/>
    <n v="3.4534384771008954E-15"/>
    <n v="0.52528179150317567"/>
    <n v="2116.9714097331243"/>
    <n v="3700"/>
    <x v="746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6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82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6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8"/>
    <n v="31.79"/>
    <n v="-6.36"/>
    <n v="-1.1963144950287807"/>
    <n v="3.7821249126906017E-15"/>
    <n v="0.57527631171084226"/>
    <n v="2318.4574913657771"/>
    <n v="3400"/>
    <x v="856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8"/>
    <n v="31.89"/>
    <n v="-6.38"/>
    <n v="-1.1740872304936065"/>
    <n v="4.4791363907432295E-15"/>
    <n v="0.68134093134694851"/>
    <n v="2337.7636955581643"/>
    <n v="3500"/>
    <x v="746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20"/>
    <n v="59.3"/>
    <n v="-11.86"/>
    <n v="-2.1834064372644724"/>
    <n v="8.3296836682422091E-15"/>
    <n v="1.2670644368129844"/>
    <n v="4347.4523605362338"/>
    <n v="6300"/>
    <x v="746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6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9"/>
    <n v="32.43"/>
    <n v="-6.49"/>
    <n v="-1.1938778031753881"/>
    <n v="4.5546373177530124E-15"/>
    <n v="0.69282570596392945"/>
    <n v="2377.1693556557734"/>
    <n v="3700"/>
    <x v="865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1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2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3"/>
    <n v="12.95"/>
    <n v="-2.59"/>
    <n v="-0.47681472786804241"/>
    <n v="1.8190455902822361E-15"/>
    <n v="0.2767029419347074"/>
    <n v="949.40148514239843"/>
    <n v="1800"/>
    <x v="746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4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5"/>
    <n v="18.02"/>
    <n v="-5.23"/>
    <n v="-0.58365828602324943"/>
    <n v="0"/>
    <n v="0.37367228039038247"/>
    <n v="1175.7035479859421"/>
    <n v="2300"/>
    <x v="895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6"/>
    <n v="11.23"/>
    <n v="-3.26"/>
    <n v="-0.3637026223303596"/>
    <n v="0"/>
    <n v="0.23285129591175521"/>
    <n v="732.63153068396866"/>
    <n v="1600"/>
    <x v="766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7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4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8"/>
    <n v="11.64"/>
    <n v="-3.38"/>
    <n v="-0.37693646931603147"/>
    <n v="0"/>
    <n v="0.2413239277579797"/>
    <n v="759.28939064612075"/>
    <n v="1700"/>
    <x v="896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9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30"/>
    <n v="49.73"/>
    <n v="-14.42"/>
    <n v="-1.6113349553933491"/>
    <n v="0"/>
    <n v="1.0316159672075376"/>
    <n v="3245.8242595296024"/>
    <n v="5200"/>
    <x v="870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1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2"/>
    <n v="7.74"/>
    <n v="-1.55"/>
    <n v="-0.32284282928942815"/>
    <n v="0"/>
    <n v="0.1448455927858083"/>
    <n v="562.16021772097065"/>
    <n v="1200"/>
    <x v="746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3"/>
    <n v="33.75"/>
    <n v="-6.75"/>
    <n v="-1.4081997400346624"/>
    <n v="0"/>
    <n v="0.63179822378300865"/>
    <n v="2452.0720320623918"/>
    <n v="3650"/>
    <x v="746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9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9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6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6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6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93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4"/>
    <n v="14.11"/>
    <n v="-2.82"/>
    <n v="-0.58883611351819765"/>
    <n v="0"/>
    <n v="0.26418525727815434"/>
    <n v="1025.3293793327555"/>
    <n v="1900"/>
    <x v="746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9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5"/>
    <n v="20.8"/>
    <n v="-4.16"/>
    <n v="-0.86786828422876972"/>
    <n v="0"/>
    <n v="0.38937490532404684"/>
    <n v="1511.2029116117853"/>
    <n v="2600"/>
    <x v="88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97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3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6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98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6"/>
    <n v="24.16"/>
    <n v="-4.83"/>
    <n v="-0.87854539807433474"/>
    <n v="2.8439364493721374E-15"/>
    <n v="0.56971726628464825"/>
    <n v="1770.6121901853196"/>
    <n v="2900"/>
    <x v="865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x v="865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6"/>
    <n v="61.76"/>
    <n v="-12.35"/>
    <n v="-2.2456765710736102"/>
    <n v="7.2694723209248469E-15"/>
    <n v="1.4562716051280118"/>
    <n v="4525.9155880525932"/>
    <n v="6230"/>
    <x v="879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7"/>
    <n v="35.18"/>
    <n v="-7.04"/>
    <n v="-1.2789584843151467"/>
    <n v="4.1401123479219839E-15"/>
    <n v="0.82937629970253501"/>
    <n v="2577.6009845739727"/>
    <n v="3770"/>
    <x v="879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8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8"/>
    <n v="31.89"/>
    <n v="-6.38"/>
    <n v="-0.82015771913861113"/>
    <n v="7.3302781070630511E-15"/>
    <n v="0.55825607700351509"/>
    <n v="2356.2254372662023"/>
    <n v="3500"/>
    <x v="746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9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8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99"/>
    <s v="Валентина Сычева"/>
    <s v="2026 04"/>
    <n v="790.20695581842051"/>
    <n v="0.86855682275441581"/>
  </r>
  <r>
    <s v="541090287"/>
    <n v="0"/>
    <s v="iHerb_MH DLE7202"/>
    <s v="Доставлен"/>
    <d v="2025-10-07T00:00:00"/>
    <x v="40"/>
    <s v="Витамины"/>
    <s v="CAR-02653"/>
    <x v="154"/>
    <x v="1739"/>
    <n v="12.04"/>
    <n v="-2.41"/>
    <n v="-0.30960873521383075"/>
    <n v="2.7671728016862867E-15"/>
    <n v="0.21074112197349465"/>
    <n v="889.47279344858975"/>
    <n v="1700"/>
    <x v="746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n v="3000"/>
    <x v="739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6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5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40"/>
    <n v="19.64"/>
    <n v="-3.93"/>
    <n v="-0.5050834091598424"/>
    <n v="4.5142559412763833E-15"/>
    <n v="0.34379470677088281"/>
    <n v="1451.0506318875748"/>
    <n v="2500"/>
    <x v="900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2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4"/>
    <n v="11.21"/>
    <n v="-2.2400000000000002"/>
    <n v="-0.41832079099148595"/>
    <n v="1.4003995253541555E-15"/>
    <n v="0.28055735120037595"/>
    <n v="822.10382587201343"/>
    <n v="1600"/>
    <x v="722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5"/>
    <n v="17.84"/>
    <n v="-3.57"/>
    <n v="-0.66548915133205166"/>
    <n v="2.2278373719959636E-15"/>
    <n v="0.44632702359301718"/>
    <n v="1307.8507909914858"/>
    <n v="2300"/>
    <x v="798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6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9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n v="1050"/>
    <x v="885"/>
    <s v="Аня Мирный"/>
    <s v="2026 04"/>
    <n v="641.23934633342481"/>
    <n v="1.5687403877587538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6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x v="722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600"/>
    <x v="901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x v="815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7"/>
    <n v="18.829999999999998"/>
    <n v="-3.77"/>
    <n v="-0.7530760682897264"/>
    <n v="4.3239816549336744E-15"/>
    <n v="0.44621341639748008"/>
    <n v="1332.9727861400143"/>
    <n v="2200"/>
    <x v="865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6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9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8"/>
    <n v="13.22"/>
    <n v="-2.64"/>
    <n v="-0.52905343974138819"/>
    <n v="3.0376976035324222E-15"/>
    <n v="0.31347529518494949"/>
    <n v="936.44436104657052"/>
    <n v="1900"/>
    <x v="865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9"/>
    <n v="12.06"/>
    <n v="-2.41"/>
    <n v="-0.4825487422972019"/>
    <n v="2.7706788160763586E-15"/>
    <n v="0.28592028341538406"/>
    <n v="854.12930851601197"/>
    <n v="1800"/>
    <x v="865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5"/>
    <n v="31.95"/>
    <n v="-6.39"/>
    <n v="-1.2781291039498941"/>
    <n v="7.3387099004053598E-15"/>
    <n v="0.75731838798934881"/>
    <n v="2262.336282452773"/>
    <n v="3400"/>
    <x v="865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x v="722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6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9"/>
    <n v="7999"/>
    <m/>
    <n v="0"/>
    <n v="0"/>
    <n v="0"/>
    <n v="7999"/>
    <n v="9500"/>
    <x v="849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5"/>
    <n v="2304"/>
    <n v="0"/>
    <n v="0"/>
    <n v="0"/>
    <n v="0"/>
    <n v="2304"/>
    <n v="3000"/>
    <x v="895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4900"/>
    <x v="815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97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9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n v="5000"/>
    <x v="646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9"/>
    <n v="32.43"/>
    <n v="-6.49"/>
    <n v="-2.34597519288993"/>
    <n v="-7.2004994884723096E-15"/>
    <n v="0.99106757916456989"/>
    <n v="2231.0502763941786"/>
    <n v="3800"/>
    <x v="722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n v="1800"/>
    <x v="815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803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7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81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73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3"/>
    <n v="14.01"/>
    <n v="-2.8"/>
    <n v="-0.68834638874137033"/>
    <n v="0"/>
    <n v="0.29203096639793452"/>
    <n v="978.22430828465224"/>
    <n v="2000"/>
    <x v="812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2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4"/>
    <n v="24.7"/>
    <n v="-4.9400000000000004"/>
    <n v="-1.2133563462559744"/>
    <n v="0"/>
    <n v="0.51476644924381676"/>
    <n v="1724.3275942644714"/>
    <n v="2800"/>
    <x v="856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5"/>
    <n v="13.05"/>
    <n v="-2.61"/>
    <n v="-0.64106479022835916"/>
    <n v="0"/>
    <n v="0.27197174747497205"/>
    <n v="911.03138077535857"/>
    <n v="2000"/>
    <x v="722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5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6"/>
    <n v="21.76"/>
    <n v="-4.3499999999999996"/>
    <n v="-1.2076386864443116"/>
    <n v="6.3639967570522255E-15"/>
    <n v="0.63316817242743084"/>
    <n v="1524.148993397926"/>
    <n v="2500"/>
    <x v="902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902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4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71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7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8"/>
    <n v="15.5"/>
    <n v="-3.1"/>
    <n v="-0.86012175255080192"/>
    <n v="4.5326570814157138E-15"/>
    <n v="0.45096412051120854"/>
    <n v="1085.5512646831867"/>
    <n v="2900"/>
    <x v="872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9"/>
    <n v="29.35"/>
    <n v="-2.94"/>
    <n v="-1.8319206036182807"/>
    <n v="9.6538285096926618E-15"/>
    <n v="0.96048084054040472"/>
    <n v="2312.049104861529"/>
    <n v="3100"/>
    <x v="902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60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1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2"/>
    <n v="78.319999999999993"/>
    <n v="-15.66"/>
    <n v="-6.2660000000000009"/>
    <n v="6.2660000000000062"/>
    <n v="2.9867536553100567"/>
    <n v="5902.3839336090787"/>
    <n v="7550"/>
    <x v="902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3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n v="3300"/>
    <x v="903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x v="89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8"/>
    <n v="15.08"/>
    <n v="-1.51"/>
    <n v="-0.65023908576011236"/>
    <n v="-1.9331492003938767E-15"/>
    <n v="0.28913543514765783"/>
    <n v="1193.195524033883"/>
    <n v="1900"/>
    <x v="89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4"/>
    <n v="15.93"/>
    <n v="-1.59"/>
    <n v="-0.68713548193073026"/>
    <n v="-2.0428415279033304E-15"/>
    <n v="0.30554179366377393"/>
    <n v="1260.9007969525339"/>
    <n v="2300"/>
    <x v="886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n v="3400"/>
    <x v="885"/>
    <s v="Аня Мирный"/>
    <s v="2026 04"/>
    <n v="1548.2168212119695"/>
    <n v="0.836068087747324"/>
  </r>
  <r>
    <s v="542191860"/>
    <n v="0"/>
    <s v="iHerb_OA CZN6870"/>
    <s v="Доставлен"/>
    <d v="2025-11-06T00:00:00"/>
    <x v="41"/>
    <s v="Витамины"/>
    <s v="NOW-01486"/>
    <x v="3"/>
    <x v="1765"/>
    <n v="14.48"/>
    <n v="-1.45"/>
    <n v="-0.62436369104305545"/>
    <n v="-1.8562221135690651E-15"/>
    <n v="0.27762967722726467"/>
    <n v="1145.7139040649595"/>
    <n v="1900"/>
    <x v="89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7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x v="836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500"/>
    <x v="646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7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904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6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81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2"/>
    <n v="7.73"/>
    <n v="-1.93"/>
    <n v="0"/>
    <n v="-7.6042953545688368E-16"/>
    <n v="0.21123245778043831"/>
    <n v="540.59248085616753"/>
    <n v="1300"/>
    <x v="804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8"/>
    <n v="18.13"/>
    <n v="-4.53"/>
    <n v="0"/>
    <n v="-1.7830761521057956E-15"/>
    <n v="0.49530369410585512"/>
    <n v="1267.5961620075648"/>
    <n v="2400"/>
    <x v="815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8"/>
    <n v="13.22"/>
    <n v="-2.64"/>
    <n v="0"/>
    <n v="0"/>
    <n v="0.2616395102244794"/>
    <n v="974.91440467917539"/>
    <n v="1900"/>
    <x v="89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9"/>
    <n v="12.06"/>
    <n v="-2.41"/>
    <n v="0"/>
    <n v="0"/>
    <n v="0.23864095214236541"/>
    <n v="889.217769863331"/>
    <n v="1600"/>
    <x v="89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8"/>
    <n v="31.6"/>
    <n v="0"/>
    <n v="0"/>
    <n v="0"/>
    <n v="0.78145638214494784"/>
    <n v="2911.8426453555708"/>
    <n v="3600"/>
    <x v="89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5"/>
    <n v="31.95"/>
    <n v="-6.39"/>
    <n v="0"/>
    <n v="0"/>
    <n v="0.63208940277293879"/>
    <n v="2355.2752536483667"/>
    <n v="3600"/>
    <x v="89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9"/>
    <n v="23.89"/>
    <n v="-4.78"/>
    <n v="0"/>
    <n v="0"/>
    <n v="0.47258327413892259"/>
    <n v="1760.9276250868659"/>
    <n v="2900"/>
    <x v="902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5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70"/>
    <n v="32.43"/>
    <n v="-6.49"/>
    <n v="-1.5672710611521781"/>
    <n v="0"/>
    <n v="0.67268990436401976"/>
    <n v="2265.6479968232634"/>
    <n v="4100"/>
    <x v="646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1"/>
    <n v="17.38"/>
    <n v="-3.48"/>
    <n v="-0.83982527949172214"/>
    <n v="0"/>
    <n v="0.36046220781263971"/>
    <n v="1214.0519335328975"/>
    <n v="2200"/>
    <x v="646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2"/>
    <n v="27.31"/>
    <n v="-5.46"/>
    <n v="-1.3201570040931028"/>
    <n v="0"/>
    <n v="0.56662584465512078"/>
    <n v="1908.4197660211373"/>
    <n v="3100"/>
    <x v="897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9"/>
    <n v="23.89"/>
    <n v="-4.78"/>
    <n v="-1.1546087115889794"/>
    <n v="0"/>
    <n v="0.49557070441003925"/>
    <n v="1669.1030539434296"/>
    <n v="3000"/>
    <x v="89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3"/>
    <n v="31.55"/>
    <n v="-6.31"/>
    <n v="-1.5249777017533144"/>
    <n v="0"/>
    <n v="0.65453713130870705"/>
    <n v="2204.5086908180097"/>
    <n v="3350"/>
    <x v="646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6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4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3"/>
    <n v="44.62"/>
    <n v="-13.39"/>
    <n v="-1.5987376788553254"/>
    <n v="-9.4076310070113074E-15"/>
    <n v="0.70324059709168329"/>
    <n v="2741.3485468998397"/>
    <n v="4700"/>
    <x v="88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7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7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81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94"/>
    <s v="Полина Цветы"/>
    <s v="2026 03"/>
    <n v="1171.5695302066777"/>
    <n v="0.88192009807555138"/>
  </r>
  <r>
    <s v="542932401"/>
    <n v="0"/>
    <s v="iHerb_VP DFD1605"/>
    <s v="Доставлен"/>
    <d v="2025-11-24T00:00:00"/>
    <x v="41"/>
    <s v="Витамины"/>
    <s v="MCL-03069"/>
    <x v="286"/>
    <x v="1775"/>
    <n v="118.33"/>
    <n v="-23.67"/>
    <n v="-4.1747262414631328"/>
    <n v="0"/>
    <n v="2.3295586127161121"/>
    <n v="8382.0065817802988"/>
    <n v="11100"/>
    <x v="872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6"/>
    <n v="65.23"/>
    <n v="-13.05"/>
    <n v="-2.3012594050237301"/>
    <n v="0"/>
    <n v="1.2841365773455182"/>
    <n v="4620.4638013659005"/>
    <n v="6400"/>
    <x v="872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70"/>
    <n v="32.43"/>
    <n v="-6.49"/>
    <n v="-1.144014353513138"/>
    <n v="0"/>
    <n v="0.63837682668345608"/>
    <n v="2296.9496168538021"/>
    <n v="4100"/>
    <x v="798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6"/>
    <n v="11.42"/>
    <n v="-2.2799999999999998"/>
    <n v="-0.88819558101473017"/>
    <n v="1.3286335116299748E-15"/>
    <n v="0.19768228877576979"/>
    <n v="767.27102495908343"/>
    <n v="1600"/>
    <x v="856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7"/>
    <n v="13.74"/>
    <n v="-2.06"/>
    <n v="-1.135024549918167"/>
    <n v="1.6978598923236438E-15"/>
    <n v="0.25261806705700118"/>
    <n v="980.49513911620295"/>
    <n v="1700"/>
    <x v="646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9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70"/>
    <n v="32.43"/>
    <n v="-6.49"/>
    <n v="-2.5207651391162029"/>
    <n v="3.7707607540132979E-15"/>
    <n v="0.56103704276186728"/>
    <n v="2177.5722524549915"/>
    <n v="4100"/>
    <x v="906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856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646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n v="9300"/>
    <x v="856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72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8"/>
    <n v="9.41"/>
    <n v="-2.35"/>
    <n v="0"/>
    <n v="0"/>
    <n v="0.16369502093103719"/>
    <n v="649.59245153933864"/>
    <n v="1700"/>
    <x v="907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9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765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870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1"/>
    <n v="20.65"/>
    <n v="-5.16"/>
    <n v="0"/>
    <n v="0"/>
    <n v="0.35915522297758723"/>
    <n v="1425.2389623717215"/>
    <n v="2400"/>
    <x v="765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4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5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7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2"/>
    <n v="25.2"/>
    <n v="-5.04"/>
    <n v="0"/>
    <n v="-3.4273337846449614E-15"/>
    <n v="0.51498226502151334"/>
    <n v="1859.0467185069981"/>
    <n v="2800"/>
    <x v="872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3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1"/>
    <n v="44.02"/>
    <n v="-8.8000000000000007"/>
    <n v="0"/>
    <n v="-5.9876337249600962E-15"/>
    <n v="0.89968627847508431"/>
    <n v="3247.798880248833"/>
    <n v="4450"/>
    <x v="872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4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5"/>
    <n v="27.21"/>
    <n v="-5.44"/>
    <n v="0"/>
    <n v="-3.701044468835358E-15"/>
    <n v="0.55610932090864817"/>
    <n v="2007.512255054432"/>
    <n v="2950"/>
    <x v="872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6"/>
    <n v="32.99"/>
    <n v="-6.6"/>
    <n v="0"/>
    <n v="-4.4864751278164949E-15"/>
    <n v="0.67412608997607826"/>
    <n v="2433.5437947122859"/>
    <n v="3500"/>
    <x v="872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50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n v="1700"/>
    <x v="908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8"/>
    <n v="15.08"/>
    <n v="-3.77"/>
    <n v="0"/>
    <n v="-1.6684809179791824E-15"/>
    <n v="0.25062366805105674"/>
    <n v="1039.8278744939271"/>
    <n v="1900"/>
    <x v="739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9"/>
    <n v="12.06"/>
    <n v="-3.02"/>
    <n v="0"/>
    <n v="-1.3336045533626711E-15"/>
    <n v="0.20032165863674214"/>
    <n v="831.12678916225479"/>
    <n v="1800"/>
    <x v="739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7"/>
    <n v="48.2"/>
    <n v="-12.05"/>
    <n v="0"/>
    <n v="-5.3329429871748411E-15"/>
    <n v="0.80106503979183941"/>
    <n v="3323.5877686079102"/>
    <n v="4900"/>
    <x v="739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9"/>
    <n v="14.48"/>
    <n v="0"/>
    <n v="0"/>
    <n v="-2.1361276474216234E-15"/>
    <n v="0.32086920542699393"/>
    <n v="1331.2738835253815"/>
    <n v="1800"/>
    <x v="739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7"/>
    <n v="24.86"/>
    <n v="-6.22"/>
    <n v="0"/>
    <n v="-2.749821778172587E-15"/>
    <n v="0.41305262356071604"/>
    <n v="1713.7393086265959"/>
    <n v="2900"/>
    <x v="739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90"/>
    <n v="27.14"/>
    <n v="-6.79"/>
    <n v="0"/>
    <n v="-3.0020854713418534E-15"/>
    <n v="0.45094532668779891"/>
    <n v="1870.9546636561818"/>
    <n v="3000"/>
    <x v="739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1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4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70"/>
    <n v="32.43"/>
    <n v="-8.11"/>
    <n v="0"/>
    <n v="-3.7652030359920762E-15"/>
    <n v="0.57569510884038377"/>
    <n v="2199.8909162218106"/>
    <n v="4200"/>
    <x v="791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901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61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6"/>
    <n v="20.28"/>
    <n v="-5.07"/>
    <n v="0"/>
    <n v="-2.3548000895328732E-15"/>
    <n v="0.36004615976407228"/>
    <n v="1375.8363830482622"/>
    <n v="2500"/>
    <x v="899"/>
    <m/>
    <s v="2026 04"/>
    <n v="1124.1636169517378"/>
    <n v="0.81707652944972597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71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5"/>
    <n v="21.74"/>
    <n v="-5.44"/>
    <n v="0"/>
    <n v="-2.5235530216558727E-15"/>
    <n v="0.38584828429680318"/>
    <n v="1474.4334676980056"/>
    <n v="2800"/>
    <x v="739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n v="4400"/>
    <x v="887"/>
    <s v="Михаил Икра Кофе"/>
    <s v="2026 04"/>
    <n v="1777.0552441515983"/>
    <n v="0.67750387810848234"/>
  </r>
  <r>
    <s v="543365028"/>
    <n v="0"/>
    <s v="iHerb_MH DLE7202"/>
    <s v="Доставлен"/>
    <d v="2025-12-02T00:00:00"/>
    <x v="42"/>
    <s v="Витамины"/>
    <s v="NOW-00102"/>
    <x v="3"/>
    <x v="1792"/>
    <n v="15.72"/>
    <n v="-3.93"/>
    <n v="-0.45346153846153847"/>
    <n v="-1.711573981941277E-15"/>
    <n v="0.26077415622681471"/>
    <n v="1028.4176478700581"/>
    <n v="2000"/>
    <x v="739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9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3"/>
    <n v="42.83"/>
    <n v="-10.71"/>
    <n v="-1.2353846153846151"/>
    <n v="-4.6629140203523163E-15"/>
    <n v="0.71043815928798015"/>
    <n v="2801.762073756257"/>
    <n v="5100"/>
    <x v="768"/>
    <s v="Михаил Икра Кофе"/>
    <s v="2026 04"/>
    <n v="2298.237926243743"/>
    <n v="0.820283045363145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903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4"/>
    <n v="19.809999999999999"/>
    <n v="-4.95"/>
    <n v="-0.57153846153846144"/>
    <n v="-2.1572510069251376E-15"/>
    <n v="0.32867718079138808"/>
    <n v="1296.2074849320666"/>
    <n v="2200"/>
    <x v="909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5"/>
    <n v="100.79"/>
    <n v="-25.2"/>
    <n v="-2.9073076923076924"/>
    <n v="-1.0973526488120536E-14"/>
    <n v="1.6719184452234879"/>
    <n v="6593.5614930023485"/>
    <n v="9600"/>
    <x v="739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910"/>
    <s v="Евгения"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6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6"/>
    <n v="19.170000000000002"/>
    <n v="-6.6"/>
    <n v="0"/>
    <n v="-3.7681772760276161E-15"/>
    <n v="0.5861420765027322"/>
    <n v="1142.715219913511"/>
    <n v="2000"/>
    <x v="739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9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8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7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7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8"/>
    <n v="11.64"/>
    <n v="-4"/>
    <n v="0"/>
    <n v="-2.2902843586993626E-15"/>
    <n v="0.35625500910746805"/>
    <n v="694.53812888935738"/>
    <n v="1800"/>
    <x v="908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9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9"/>
    <n v="23.89"/>
    <n v="-2.39"/>
    <n v="0"/>
    <n v="0"/>
    <n v="0.48655577328245403"/>
    <n v="1923.2569079286527"/>
    <n v="3000"/>
    <x v="739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9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800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1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n v="4400"/>
    <x v="899"/>
    <m/>
    <s v="2026 04"/>
    <n v="1172.5065470667068"/>
    <n v="0.36328704121803235"/>
  </r>
  <r>
    <s v="543575869"/>
    <n v="0"/>
    <s v="iHerb_VP DFD1605"/>
    <s v="Доставлен"/>
    <d v="2025-12-08T00:00:00"/>
    <x v="42"/>
    <s v="Витамины"/>
    <s v="NOW-03086"/>
    <x v="3"/>
    <x v="1802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3"/>
    <n v="10.24"/>
    <n v="-1.02"/>
    <n v="0"/>
    <n v="0"/>
    <n v="0.2086532199843826"/>
    <n v="824.76412516754317"/>
    <n v="1700"/>
    <x v="843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4"/>
    <n v="17.690000000000001"/>
    <n v="-1.77"/>
    <n v="0"/>
    <n v="0"/>
    <n v="0.36027757723984505"/>
    <n v="1424.1046499639142"/>
    <n v="2100"/>
    <x v="739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5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6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7"/>
    <n v="29.69"/>
    <n v="-2.97"/>
    <n v="-4.5570313662945239"/>
    <n v="4.0373635086677046E-15"/>
    <n v="0.67719783841985759"/>
    <n v="2060.1546156299846"/>
    <n v="3300"/>
    <x v="908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8"/>
    <n v="23.41"/>
    <n v="0"/>
    <n v="-3.9925188729399257"/>
    <n v="3.5372260380954697E-15"/>
    <n v="0.59330843553176893"/>
    <n v="1804.948336523126"/>
    <n v="2800"/>
    <x v="906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6"/>
    <n v="24.93"/>
    <n v="-2.4900000000000002"/>
    <n v="-3.8270877192982447"/>
    <n v="3.3906600723990745E-15"/>
    <n v="0.56872453196637729"/>
    <n v="1730.1597894736844"/>
    <n v="2800"/>
    <x v="908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6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9"/>
    <n v="45.56"/>
    <n v="-4.5599999999999996"/>
    <n v="-6.9924508240297714"/>
    <n v="6.1950562820125696E-15"/>
    <n v="1.0391134496711887"/>
    <n v="3161.1653907496016"/>
    <n v="4600"/>
    <x v="611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450"/>
    <x v="885"/>
    <s v="Аня Мирный"/>
    <s v="2026 04"/>
    <n v="1116.5279162679424"/>
    <n v="0.83730880450309664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600"/>
    <x v="883"/>
    <s v="Светлана Кулаки"/>
    <s v="2026 04"/>
    <n v="1266.5279162679424"/>
    <n v="0.94979709865634743"/>
  </r>
  <r>
    <s v="543967425"/>
    <n v="0"/>
    <s v="iHerb_OA CZN6870"/>
    <s v="Доставлен"/>
    <d v="2025-12-21T00:00:00"/>
    <x v="42"/>
    <s v="Витамины"/>
    <s v="PAR-77871"/>
    <x v="44"/>
    <x v="1598"/>
    <n v="15.08"/>
    <n v="-2.2599999999999998"/>
    <n v="-1.3872863932795401"/>
    <n v="2.013741101457828E-15"/>
    <n v="0.34031939821118751"/>
    <n v="1053.9585995357579"/>
    <n v="1900"/>
    <x v="908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5"/>
    <n v="31.95"/>
    <n v="-6.39"/>
    <n v="-2.7659157731844806"/>
    <n v="4.0149159557926736E-15"/>
    <n v="0.67851511843041734"/>
    <n v="2101.340234331823"/>
    <n v="3600"/>
    <x v="908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8"/>
    <n v="15.5"/>
    <n v="-2.33"/>
    <n v="-1.4251608267934119"/>
    <n v="2.0687184326208729E-15"/>
    <n v="0.34961048942600148"/>
    <n v="1082.7328202719136"/>
    <n v="2900"/>
    <x v="611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3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800"/>
    <x v="911"/>
    <s v="Полина Цветы"/>
    <s v="2026 04"/>
    <n v="1062.968888858185"/>
    <n v="1.4422306912002998"/>
  </r>
  <r>
    <s v="543967425"/>
    <n v="0"/>
    <s v="iHerb_OA CZN6870"/>
    <s v="Доставлен"/>
    <d v="2025-12-21T00:00:00"/>
    <x v="42"/>
    <s v="Витамины"/>
    <s v="DRB-00136"/>
    <x v="6"/>
    <x v="1754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4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10"/>
    <n v="18.63"/>
    <n v="-2.79"/>
    <n v="-1.7140886481706643"/>
    <n v="2.4881169303503896E-15"/>
    <n v="0.42048824240758259"/>
    <n v="1302.2390184591579"/>
    <n v="2200"/>
    <x v="912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908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10"/>
    <n v="2190"/>
    <n v="0"/>
    <n v="0"/>
    <n v="0"/>
    <n v="0"/>
    <n v="2190"/>
    <n v="2900"/>
    <x v="646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6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10"/>
    <n v="2053"/>
    <n v="0"/>
    <n v="0"/>
    <n v="0"/>
    <n v="0"/>
    <n v="2053"/>
    <n v="2900"/>
    <x v="887"/>
    <s v="Аня Мирный"/>
    <s v="2026 04"/>
    <n v="847"/>
    <n v="0.41256697515830493"/>
  </r>
  <r>
    <s v="544176069"/>
    <n v="0"/>
    <s v="iHerb_MH DLE7202"/>
    <s v="Доставлен"/>
    <d v="2025-12-28T00:00:00"/>
    <x v="42"/>
    <s v="Витамины"/>
    <s v="AGE-60921"/>
    <x v="189"/>
    <x v="1780"/>
    <n v="67.19"/>
    <n v="-13.44"/>
    <n v="-2.2696737044145867"/>
    <n v="-1.5432537447057431E-14"/>
    <n v="1.3088213390791956"/>
    <n v="4708.5792756844112"/>
    <n v="6900"/>
    <x v="885"/>
    <s v="Лариса Западный"/>
    <s v="2026 04"/>
    <n v="2191.4207243155888"/>
    <n v="0.46541017916642319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61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1"/>
    <n v="27.83"/>
    <n v="-5.57"/>
    <n v="-0.93996161228406883"/>
    <n v="-6.3912238803999697E-15"/>
    <n v="0.54203466061214689"/>
    <n v="1950.0088311950692"/>
    <n v="3600"/>
    <x v="911"/>
    <s v="Виктория Страховка"/>
    <s v="2026 04"/>
    <n v="1649.9911688049308"/>
    <n v="0.84614548529697087"/>
  </r>
  <r>
    <s v="544176069"/>
    <n v="0"/>
    <s v="iHerb_MH DLE7202"/>
    <s v="Доставлен"/>
    <d v="2025-12-28T00:00:00"/>
    <x v="42"/>
    <s v="Витамины"/>
    <s v="DRB-00087"/>
    <x v="6"/>
    <x v="1812"/>
    <n v="23.89"/>
    <n v="-4.78"/>
    <n v="-0.80694817658349294"/>
    <n v="-5.4868054067584646E-15"/>
    <n v="0.46533164260099402"/>
    <n v="1674.0641852712388"/>
    <n v="3000"/>
    <x v="611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908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3"/>
    <n v="44.55"/>
    <n v="-8.91"/>
    <n v="-1.5049520153550859"/>
    <n v="-1.0232849016058173E-14"/>
    <n v="0.86783986092618681"/>
    <n v="3122.1165653096264"/>
    <n v="4600"/>
    <x v="88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5"/>
    <n v="33.340000000000003"/>
    <n v="-6.67"/>
    <n v="-1.126180422264875"/>
    <n v="-7.6574097434980774E-15"/>
    <n v="0.64941888582776097"/>
    <n v="2336.3313354884326"/>
    <n v="3500"/>
    <x v="88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61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n v="1300"/>
    <x v="885"/>
    <s v="Лариса Западный"/>
    <s v="2026 04"/>
    <n v="828.7040650570766"/>
    <n v="1.7583518201943273"/>
  </r>
  <r>
    <s v="544072472"/>
    <n v="0"/>
    <s v="iHerb_AV CYG0792"/>
    <s v="Доставлен"/>
    <d v="2025-12-25T00:00:00"/>
    <x v="42"/>
    <s v="Витамины"/>
    <s v="BTZ-75102"/>
    <x v="166"/>
    <x v="1814"/>
    <n v="22.19"/>
    <n v="-4.4400000000000004"/>
    <n v="-0.82407307898979054"/>
    <n v="2.7108293519058095E-15"/>
    <n v="0.45960587460267704"/>
    <n v="1551.3967356260075"/>
    <n v="2600"/>
    <x v="908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5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3"/>
    <n v="47.68"/>
    <n v="-9.5399999999999991"/>
    <n v="-1.770712520150457"/>
    <n v="5.8248468440387365E-15"/>
    <n v="0.9875700313997805"/>
    <n v="3333.5364223535744"/>
    <n v="5000"/>
    <x v="908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6"/>
    <n v="55.99"/>
    <n v="-11.2"/>
    <n v="-2.0794497581945195"/>
    <n v="6.8404533336259845E-15"/>
    <n v="1.1597604013213472"/>
    <n v="3914.7639317571206"/>
    <n v="5500"/>
    <x v="909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8"/>
    <n v="14.48"/>
    <n v="-2.9"/>
    <n v="-0.53762063406770555"/>
    <n v="1.7685297969053113E-15"/>
    <n v="0.29984428326191553"/>
    <n v="1012.122490059108"/>
    <n v="1900"/>
    <x v="568"/>
    <m/>
    <s v="2026 05"/>
    <n v="887.87750994089197"/>
    <n v="0.87724313871242976"/>
  </r>
  <r>
    <s v="544160245"/>
    <n v="0"/>
    <s v="iHerb_VP DFD1605"/>
    <s v="Доставлен"/>
    <d v="2025-12-27T00:00:00"/>
    <x v="42"/>
    <s v="Витамины"/>
    <s v="NFS-35493"/>
    <x v="23"/>
    <x v="1383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9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8"/>
    <n v="11.64"/>
    <n v="-2.33"/>
    <n v="-0.46360386965376782"/>
    <n v="0"/>
    <n v="0.2283616599569373"/>
    <n v="810.00650050916488"/>
    <n v="1800"/>
    <x v="812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8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913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94"/>
    <s v="Полина Цветы"/>
    <s v="2026 03"/>
    <n v="738.82471232179228"/>
    <n v="1.3165667279801054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87"/>
    <m/>
    <s v="2026 04"/>
    <n v="738.82471232179228"/>
    <n v="1.3165667279801054"/>
  </r>
  <r>
    <s v="544160245"/>
    <n v="0"/>
    <s v="iHerb_VP DFD1605"/>
    <s v="Доставлен"/>
    <d v="2025-12-27T00:00:00"/>
    <x v="42"/>
    <s v="Витамины"/>
    <s v="CGN-01898"/>
    <x v="1"/>
    <x v="1821"/>
    <n v="47.42"/>
    <n v="-9.48"/>
    <n v="-1.8892729124236249"/>
    <n v="0"/>
    <n v="0.93061668944857145"/>
    <n v="3300.9287464358445"/>
    <n v="4700"/>
    <x v="908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81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n v="1700"/>
    <x v="914"/>
    <s v="Виктория Страховка"/>
    <s v="2026 04"/>
    <n v="943.93593024439917"/>
    <n v="1.2484866931310838"/>
  </r>
  <r>
    <s v="544223631"/>
    <n v="0"/>
    <s v="iHerb_VP DFD1605"/>
    <s v="Доставлен"/>
    <d v="2025-12-29T00:00:00"/>
    <x v="42"/>
    <s v="Витамины"/>
    <s v="QNL-00106"/>
    <x v="336"/>
    <x v="1730"/>
    <n v="49.73"/>
    <n v="-9.9499999999999993"/>
    <n v="-1.8341617021276599"/>
    <n v="5.6601531972038625E-15"/>
    <n v="0.95972068780233233"/>
    <n v="3471.4686638297881"/>
    <n v="5200"/>
    <x v="88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60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n v="2500"/>
    <x v="915"/>
    <s v="лев"/>
    <s v="2026 05"/>
    <n v="925.70903229036253"/>
    <n v="0.5880164793406224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8"/>
    <n v="18.13"/>
    <n v="0"/>
    <n v="-0.83593141426783502"/>
    <n v="2.5796525255230274E-15"/>
    <n v="0.43739909677868988"/>
    <n v="1582.1449692115145"/>
    <n v="2400"/>
    <x v="88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80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8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8"/>
    <n v="18.13"/>
    <n v="0"/>
    <n v="-1.5720502431118315"/>
    <n v="0"/>
    <n v="0.78337190407346091"/>
    <n v="1553.8990212497747"/>
    <n v="2400"/>
    <x v="771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2"/>
    <n v="7.73"/>
    <n v="0"/>
    <n v="-0.67026742301458675"/>
    <n v="0"/>
    <n v="0.33400247206220929"/>
    <n v="662.52837475238607"/>
    <n v="1300"/>
    <x v="803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2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3"/>
    <n v="11.87"/>
    <n v="0"/>
    <n v="-1.0292463533225282"/>
    <n v="0"/>
    <n v="0.51288607288207289"/>
    <n v="1017.3624590311541"/>
    <n v="2000"/>
    <x v="803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4"/>
    <n v="9.68"/>
    <n v="0"/>
    <n v="-0.83935170178282015"/>
    <n v="0"/>
    <n v="0.4182592405643189"/>
    <n v="829.66037097064634"/>
    <n v="1600"/>
    <x v="88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5"/>
    <n v="26.75"/>
    <n v="0"/>
    <n v="-2.3194894651539708"/>
    <n v="0"/>
    <n v="1.1558300294520178"/>
    <n v="2292.7081532504949"/>
    <n v="3000"/>
    <x v="877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16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74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6"/>
    <n v="47.92"/>
    <n v="-11.98"/>
    <n v="-1.8712577780141464"/>
    <n v="0"/>
    <n v="0.92058702891257593"/>
    <n v="3123.8498282189012"/>
    <n v="3900"/>
    <x v="88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7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6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6"/>
    <n v="28.97"/>
    <n v="-7.24"/>
    <n v="-1.1313976493112798"/>
    <n v="0"/>
    <n v="0.55660423311826013"/>
    <n v="1888.7383630271765"/>
    <n v="3100"/>
    <x v="88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8"/>
    <n v="38.799999999999997"/>
    <n v="-9.6999999999999993"/>
    <n v="-1.5151252459713873"/>
    <n v="0"/>
    <n v="0.74538348751686012"/>
    <n v="2529.3274902941021"/>
    <n v="4500"/>
    <x v="88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6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n v="2600"/>
    <x v="847"/>
    <s v="Татьяна Индол"/>
    <s v="2026 04"/>
    <n v="1140.638881029623"/>
    <n v="0.78160152836905639"/>
  </r>
  <r>
    <s v="544472292"/>
    <n v="0"/>
    <s v="iHerb_VP DFD1605"/>
    <s v="Доставлен"/>
    <d v="2026-01-06T00:00:00"/>
    <x v="43"/>
    <s v="Витамины"/>
    <s v="FOA-66034"/>
    <x v="171"/>
    <x v="1829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6"/>
    <n v="25.02"/>
    <n v="-2.5"/>
    <n v="-0.72081031804983453"/>
    <n v="0"/>
    <n v="0.86555633652392749"/>
    <n v="2022.8416260382198"/>
    <n v="2900"/>
    <x v="912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5"/>
    <n v="28.18"/>
    <n v="-2.82"/>
    <n v="-0.8117117968802755"/>
    <n v="0"/>
    <n v="0.97471175374097685"/>
    <n v="2277.9424350057398"/>
    <n v="3000"/>
    <x v="912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30"/>
    <n v="20.239999999999998"/>
    <n v="-2.02"/>
    <n v="-0.58317779728543451"/>
    <n v="0"/>
    <n v="0.70028581045585958"/>
    <n v="1636.5974434465527"/>
    <n v="2300"/>
    <x v="912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1"/>
    <n v="9.41"/>
    <n v="-1.88"/>
    <n v="-0.24101694915254238"/>
    <n v="0"/>
    <n v="0.28941559564943048"/>
    <n v="676.37644067796612"/>
    <n v="1300"/>
    <x v="912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2"/>
    <n v="23.69"/>
    <n v="-2.37"/>
    <n v="-0.68240124248767642"/>
    <n v="0"/>
    <n v="0.81943432924911774"/>
    <n v="1915.052551826592"/>
    <n v="2600"/>
    <x v="912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3"/>
    <n v="20.92"/>
    <n v="-3.14"/>
    <n v="-0.56909446957930987"/>
    <n v="0"/>
    <n v="0.68337440778842939"/>
    <n v="1597.0747829022896"/>
    <n v="2600"/>
    <x v="611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9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917"/>
    <s v="Оксана 17 Цветы"/>
    <s v="2026 04"/>
    <n v="823.02042339118123"/>
    <n v="1.0592561866082901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912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7"/>
    <n v="29.46"/>
    <n v="-4.42"/>
    <n v="0"/>
    <n v="4.0040486336070463E-15"/>
    <n v="0.80426451796872678"/>
    <n v="2299.7367705637448"/>
    <n v="3200"/>
    <x v="912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4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n v="2900"/>
    <x v="883"/>
    <s v="Светлана Кулаки"/>
    <s v="2026 04"/>
    <n v="925.38576009902067"/>
    <n v="0.46864128770054136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5"/>
    <n v="66.39"/>
    <n v="-6.64"/>
    <n v="-5.7782103160374936"/>
    <n v="-8.6984435715138E-15"/>
    <n v="1.7300021410862447"/>
    <n v="5005.8472452388105"/>
    <n v="6400"/>
    <x v="912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5"/>
    <n v="19.739999999999998"/>
    <n v="-1.97"/>
    <n v="-1.7184735952466319"/>
    <n v="-2.5869680713941462E-15"/>
    <n v="0.51451277066280443"/>
    <n v="1488.7682936885967"/>
    <n v="2250"/>
    <x v="912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6"/>
    <n v="28.46"/>
    <n v="-2.85"/>
    <n v="-2.4766521538697943"/>
    <n v="-3.7283203324931954E-15"/>
    <n v="0.74151221478190332"/>
    <n v="2145.6024761600993"/>
    <n v="3000"/>
    <x v="912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7"/>
    <n v="90.51"/>
    <n v="-9.0500000000000007"/>
    <n v="-7.8777073195717859"/>
    <n v="-1.1858999386368439E-14"/>
    <n v="2.3585937140231885"/>
    <n v="6824.7082275674229"/>
    <n v="8550"/>
    <x v="912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30"/>
    <n v="11.82"/>
    <n v="-1.18"/>
    <n v="-1.0289566152742917"/>
    <n v="-1.5489780686344241E-15"/>
    <n v="0.30807067416163419"/>
    <n v="891.41781906846768"/>
    <n v="1800"/>
    <x v="912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7"/>
    <n v="30.75"/>
    <n v="-3.08"/>
    <n v="-1.4433258567628189"/>
    <n v="-4.102178811430175E-15"/>
    <n v="0.82273105987809458"/>
    <n v="2410.6154227739812"/>
    <n v="3300"/>
    <x v="912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912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8"/>
    <n v="40.770000000000003"/>
    <n v="-4.08"/>
    <n v="-1.9138281779771529"/>
    <n v="-5.4394268374186167E-15"/>
    <n v="1.0909288972507156"/>
    <n v="3196.4394601220588"/>
    <n v="4200"/>
    <x v="912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5"/>
    <n v="35.979999999999997"/>
    <n v="-3.6"/>
    <n v="-1.6890094413436956"/>
    <n v="-4.800453556707952E-15"/>
    <n v="0.96277671553497279"/>
    <n v="2820.9514777528548"/>
    <n v="4000"/>
    <x v="912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8"/>
    <n v="11.8"/>
    <n v="-1.18"/>
    <n v="-0.55396171300401642"/>
    <n v="-1.5744538842569012E-15"/>
    <n v="0.31577173313716539"/>
    <n v="925.2163277867611"/>
    <n v="1600"/>
    <x v="912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7"/>
    <n v="49.92"/>
    <n v="-4.99"/>
    <n v="-2.3436440456940164"/>
    <n v="-6.6610370075011833E-15"/>
    <n v="1.3359344604381203"/>
    <n v="3914.3097558812779"/>
    <n v="5200"/>
    <x v="912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7"/>
    <n v="24.68"/>
    <n v="-2.4700000000000002"/>
    <n v="-1.1585206822805278"/>
    <n v="-3.292713820089056E-15"/>
    <n v="0.66038514058158593"/>
    <n v="1934.9392316519738"/>
    <n v="2700"/>
    <x v="912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912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9"/>
    <n v="13.52"/>
    <n v="-1.35"/>
    <n v="-0.76070230714503495"/>
    <n v="-1.757760970464563E-15"/>
    <n v="0.27161727285137488"/>
    <n v="1021.3164437442828"/>
    <n v="2000"/>
    <x v="877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6"/>
    <n v="25.02"/>
    <n v="-2.5"/>
    <n v="-1.4076430531558084"/>
    <n v="-3.2526521819935873E-15"/>
    <n v="0.50261470703475453"/>
    <n v="1889.8969854660024"/>
    <n v="2900"/>
    <x v="877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40"/>
    <n v="59.81"/>
    <n v="-5.98"/>
    <n v="-3.3647169427787373"/>
    <n v="-7.774878639285737E-15"/>
    <n v="1.2014098436803213"/>
    <n v="4517.4580252058131"/>
    <n v="5800"/>
    <x v="825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1"/>
    <n v="41.44"/>
    <n v="-4.1399999999999997"/>
    <n v="-2.3314869397296469"/>
    <n v="-5.3873857188437304E-15"/>
    <n v="0.83248350676715543"/>
    <n v="3130.2467832096754"/>
    <n v="4200"/>
    <x v="825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n v="2000"/>
    <x v="883"/>
    <m/>
    <s v="2026 04"/>
    <n v="1050.0162577497713"/>
    <n v="1.105299186765655"/>
  </r>
  <r>
    <s v="545062795"/>
    <n v="0"/>
    <s v="iHerb_AV CYG0792"/>
    <s v="Доставлен"/>
    <d v="2026-01-21T00:00:00"/>
    <x v="43"/>
    <s v="Витамины"/>
    <s v="NFS-04512"/>
    <x v="23"/>
    <x v="1842"/>
    <n v="12.55"/>
    <n v="-1.26"/>
    <n v="-0.53365977227619366"/>
    <n v="1.6759693903126569E-15"/>
    <n v="0.33508169958071687"/>
    <n v="991.55341951321452"/>
    <n v="1600"/>
    <x v="912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90"/>
    <n v="37.06"/>
    <n v="-3.71"/>
    <n v="-1.5763997701869847"/>
    <n v="4.9507156038022237E-15"/>
    <n v="0.98981175208298533"/>
    <n v="2928.9908362059964"/>
    <n v="3800"/>
    <x v="912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7"/>
    <n v="19.27"/>
    <n v="-3.85"/>
    <n v="-0.72887809464117848"/>
    <n v="2.2890565100638768E-15"/>
    <n v="0.45765808746985415"/>
    <n v="1354.2740238169854"/>
    <n v="2200"/>
    <x v="912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3"/>
    <n v="81.86"/>
    <n v="-8.19"/>
    <n v="-3.4822600020892098"/>
    <n v="1.0936108501712439E-14"/>
    <n v="2.1864897084243942"/>
    <n v="6470.1275833072186"/>
    <n v="7800"/>
    <x v="912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4"/>
    <n v="15"/>
    <n v="-1.5"/>
    <n v="-0.63812284550297727"/>
    <n v="2.0040378006395809E-15"/>
    <n v="0.40067342288216801"/>
    <n v="1185.6484644312129"/>
    <n v="2000"/>
    <x v="912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1"/>
    <n v="18"/>
    <n v="-1.8"/>
    <n v="-0.76574741460357265"/>
    <n v="2.404845360767497E-15"/>
    <n v="0.4808081074586017"/>
    <n v="1422.7781573174555"/>
    <n v="2200"/>
    <x v="912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7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3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40"/>
    <n v="1595"/>
    <n v="-265.83333333333297"/>
    <n v="0"/>
    <n v="-3.0316490059097606E-13"/>
    <n v="130.83333333333334"/>
    <n v="1460"/>
    <n v="2600"/>
    <x v="611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6"/>
    <n v="1595"/>
    <n v="-265.83333333333297"/>
    <n v="0"/>
    <n v="-3.0316490059097606E-13"/>
    <n v="130.83333333333334"/>
    <n v="1460"/>
    <n v="2700"/>
    <x v="918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6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7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8"/>
    <n v="9.18"/>
    <n v="-0.92"/>
    <n v="-0.47483233321567236"/>
    <n v="-1.1838198774400537E-15"/>
    <n v="0.1840262372611606"/>
    <n v="692.630010589481"/>
    <n v="1500"/>
    <x v="877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1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8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9"/>
    <n v="16.5"/>
    <n v="-1.65"/>
    <n v="-0.85366345620493145"/>
    <n v="-2.1282960266325423E-15"/>
    <n v="0.33084620137145698"/>
    <n v="1245.2246558418638"/>
    <n v="2100"/>
    <x v="885"/>
    <s v="Аня Мирный"/>
    <s v="2026 04"/>
    <n v="854.77534415813625"/>
    <n v="0.68644267534218162"/>
  </r>
  <r>
    <s v="545354844"/>
    <n v="0"/>
    <s v="iHerb_OA CZN6870"/>
    <s v="Доставлен"/>
    <d v="2026-01-29T00:00:00"/>
    <x v="43"/>
    <s v="Витамины"/>
    <s v="NOW-00470"/>
    <x v="3"/>
    <x v="1850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3900"/>
    <x v="89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4100"/>
    <x v="768"/>
    <s v="Михаил Икра Кофе"/>
    <s v="2026 04"/>
    <n v="1565.1083268619841"/>
    <n v="0.61742611861772034"/>
  </r>
  <r>
    <s v="545354844"/>
    <n v="0"/>
    <s v="iHerb_OA CZN6870"/>
    <s v="Доставлен"/>
    <d v="2026-01-29T00:00:00"/>
    <x v="43"/>
    <s v="Витамины"/>
    <s v="TML-52095"/>
    <x v="348"/>
    <x v="1851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2"/>
    <n v="10.73"/>
    <n v="-1.07"/>
    <n v="-0.55531238969290497"/>
    <n v="-1.3844673142943003E-15"/>
    <n v="0.21521712493254375"/>
    <n v="810.02492763854559"/>
    <n v="1600"/>
    <x v="877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86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3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80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909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5"/>
    <n v="2556"/>
    <n v="0"/>
    <n v="0"/>
    <n v="0"/>
    <n v="0"/>
    <n v="2556"/>
    <n v="3200"/>
    <x v="912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5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19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19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8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71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4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5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7"/>
    <n v="32.840000000000003"/>
    <n v="-13.14"/>
    <n v="-1.9812011371712863"/>
    <n v="-2.8424595176107168E-15"/>
    <n v="0.43983130559375616"/>
    <n v="1585.5219666971268"/>
    <n v="3400"/>
    <x v="851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9"/>
    <n v="13.26"/>
    <n v="-1.33"/>
    <n v="-1.1997832267235251"/>
    <n v="-1.7213473119337992E-15"/>
    <n v="0.26635469419967051"/>
    <n v="960.16634836023945"/>
    <n v="2000"/>
    <x v="905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60"/>
    <n v="16.52"/>
    <n v="-1.65"/>
    <n v="-1.4954548685145697"/>
    <n v="-2.1455519302980379E-15"/>
    <n v="0.33199449310554074"/>
    <n v="1196.787393136359"/>
    <n v="1900"/>
    <x v="877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1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2"/>
    <n v="11.25"/>
    <n v="-1.1299999999999999"/>
    <n v="-1.0177540867093104"/>
    <n v="-1.4601873257979924E-15"/>
    <n v="0.22594379759435593"/>
    <n v="814.491487460656"/>
    <n v="1700"/>
    <x v="877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3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5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4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n v="2500"/>
    <x v="905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5"/>
    <n v="11.82"/>
    <n v="-1.18"/>
    <n v="-0.87009080226471536"/>
    <n v="0"/>
    <n v="0.25047955026458069"/>
    <n v="873.03751735925653"/>
    <n v="1800"/>
    <x v="877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6"/>
    <n v="17.68"/>
    <n v="-1.77"/>
    <n v="-1.3010474308300395"/>
    <n v="0"/>
    <n v="0.37454225984111639"/>
    <n v="1305.4536561264824"/>
    <n v="2200"/>
    <x v="768"/>
    <s v="Михаил Икра Кофе"/>
    <s v="2026 04"/>
    <n v="894.54634387351757"/>
    <n v="0.68523791685397606"/>
  </r>
  <r>
    <s v="545837026"/>
    <n v="0"/>
    <s v="iHerb_OA CZN6870"/>
    <s v="Доставлен"/>
    <d v="2026-02-11T00:00:00"/>
    <x v="44"/>
    <s v="Витамины"/>
    <s v="SOL-30320"/>
    <x v="19"/>
    <x v="1867"/>
    <n v="19.57"/>
    <n v="0"/>
    <n v="-1.6003455827368873"/>
    <n v="0"/>
    <n v="0.46070345852235367"/>
    <n v="1605.7654337143467"/>
    <n v="2400"/>
    <x v="877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8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9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70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7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7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3"/>
    <n v="30.67"/>
    <n v="-3.07"/>
    <n v="-1.3972896957299923"/>
    <n v="0"/>
    <n v="0.62410120479363984"/>
    <n v="2329.6813500383532"/>
    <n v="3200"/>
    <x v="877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1"/>
    <n v="21.46"/>
    <n v="-2.15"/>
    <n v="-0.97759652262848395"/>
    <n v="0"/>
    <n v="0.43664471973062258"/>
    <n v="1629.9328575811815"/>
    <n v="2700"/>
    <x v="877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2"/>
    <n v="13.5"/>
    <n v="-1.35"/>
    <n v="-0.61511122475070312"/>
    <n v="0"/>
    <n v="0.27474020428415663"/>
    <n v="1025.5662464842751"/>
    <n v="2300"/>
    <x v="825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86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3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4"/>
    <n v="15.94"/>
    <n v="-1.59"/>
    <n v="-0.72648938890309378"/>
    <n v="0"/>
    <n v="0.32448740176770757"/>
    <n v="1211.2654845308105"/>
    <n v="2000"/>
    <x v="887"/>
    <s v="Юлия АТБ кольцо"/>
    <s v="2026 04"/>
    <n v="788.73451546918955"/>
    <n v="0.65116568212517811"/>
  </r>
  <r>
    <s v="545649791"/>
    <n v="0"/>
    <s v="iHerb_VP DFD1605"/>
    <s v="Доставлен"/>
    <d v="2026-02-06T00:00:00"/>
    <x v="44"/>
    <s v="Витамины"/>
    <s v="NCA-38611"/>
    <x v="210"/>
    <x v="1875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6"/>
    <n v="17.53"/>
    <n v="-1.75"/>
    <n v="-0.79888519560214777"/>
    <n v="0"/>
    <n v="0.35682308013201575"/>
    <n v="1331.9699892610586"/>
    <n v="2200"/>
    <x v="877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9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9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7"/>
    <n v="11.25"/>
    <n v="-2.25"/>
    <n v="-0.84946846939828646"/>
    <n v="-1.3200298527899475E-15"/>
    <n v="0.22571485658774038"/>
    <n v="730.78346578594267"/>
    <n v="1500"/>
    <x v="851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8"/>
    <n v="45.31"/>
    <n v="-9.06"/>
    <n v="-3.4214702239653207"/>
    <n v="-5.3167869070706218E-15"/>
    <n v="0.90912928347839872"/>
    <n v="2943.4334038600468"/>
    <n v="4400"/>
    <x v="894"/>
    <m/>
    <s v="2026 03"/>
    <n v="1456.5665961399532"/>
    <n v="0.494852913685697"/>
  </r>
  <r>
    <s v="546121303"/>
    <n v="0"/>
    <s v="iHerb_AV CYG0792"/>
    <s v="Доставлен"/>
    <d v="2026-02-18T00:00:00"/>
    <x v="44"/>
    <s v="Витамины"/>
    <s v="FBS-50080"/>
    <x v="20"/>
    <x v="1879"/>
    <n v="17.66"/>
    <n v="-3.53"/>
    <n v="-1.3336654969553099"/>
    <n v="-2.0724468688802176E-15"/>
    <n v="0.35437232484275238"/>
    <n v="1147.3300412839301"/>
    <n v="2300"/>
    <x v="894"/>
    <s v="Юлия рынок на Нептуне"/>
    <s v="2026 03"/>
    <n v="1152.6699587160699"/>
    <n v="1.0046542121621467"/>
  </r>
  <r>
    <s v="546121303"/>
    <n v="0"/>
    <s v="iHerb_AV CYG0792"/>
    <s v="Доставлен"/>
    <d v="2026-02-18T00:00:00"/>
    <x v="44"/>
    <s v="Витамины"/>
    <s v="SOR-35007"/>
    <x v="10"/>
    <x v="1576"/>
    <n v="25.02"/>
    <n v="-5"/>
    <n v="-1.8895954174837442"/>
    <n v="-2.9363330725394166E-15"/>
    <n v="0.50209015876517349"/>
    <n v="1625.5872205593971"/>
    <n v="2900"/>
    <x v="851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9"/>
    <n v="13.52"/>
    <n v="-2.7"/>
    <n v="-1.0212498709877178"/>
    <n v="-1.5869692230208036E-15"/>
    <n v="0.27135941647548345"/>
    <n v="878.5641222004333"/>
    <n v="2000"/>
    <x v="851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80"/>
    <n v="9.74"/>
    <n v="-1.95"/>
    <n v="-0.73526215295696129"/>
    <n v="-1.1425591725815212E-15"/>
    <n v="0.19536874809094415"/>
    <n v="632.53368871916598"/>
    <n v="1500"/>
    <x v="887"/>
    <s v="Юлия АТБ кольцо"/>
    <s v="2026 04"/>
    <n v="867.46631128083402"/>
    <n v="1.3714151937699781"/>
  </r>
  <r>
    <s v="546121303"/>
    <n v="0"/>
    <s v="iHerb_AV CYG0792"/>
    <s v="Доставлен"/>
    <d v="2026-02-18T00:00:00"/>
    <x v="44"/>
    <s v="Витамины"/>
    <s v="MII-16734"/>
    <x v="343"/>
    <x v="1832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1"/>
    <n v="20.34"/>
    <n v="-4.07"/>
    <n v="-1.5356502219011245"/>
    <n v="-2.3863206338769385E-15"/>
    <n v="0.40804230185361506"/>
    <n v="1321.0941098152541"/>
    <n v="2400"/>
    <x v="851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8"/>
    <n v="15.62"/>
    <n v="-3.12"/>
    <n v="-1.1798173186087313"/>
    <n v="-1.8333747955415936E-15"/>
    <n v="0.31349285637186164"/>
    <n v="1014.9770358138095"/>
    <n v="2000"/>
    <x v="851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2"/>
    <n v="26.83"/>
    <n v="-5.37"/>
    <n v="-2.0255103725874699"/>
    <n v="-3.1475378489858079E-15"/>
    <n v="0.53820453581921202"/>
    <n v="1742.5125750851475"/>
    <n v="3000"/>
    <x v="851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3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4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5"/>
    <n v="47.19"/>
    <n v="-4.72"/>
    <n v="-2.7385751430057201"/>
    <n v="0"/>
    <n v="1.076700036454239"/>
    <n v="3549.1205039001561"/>
    <n v="4600"/>
    <x v="851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1"/>
    <n v="45.59"/>
    <n v="-4.5599999999999996"/>
    <n v="-2.6457202288091524"/>
    <n v="0"/>
    <n v="1.0401931362306907"/>
    <n v="3428.7830062402495"/>
    <n v="4400"/>
    <x v="851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6"/>
    <n v="20.77"/>
    <n v="-2.08"/>
    <n v="-1.2051794071762869"/>
    <n v="0"/>
    <n v="0.47382914248480629"/>
    <n v="1561.8804383775348"/>
    <n v="2300"/>
    <x v="851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1"/>
    <n v="27.04"/>
    <n v="-2.7"/>
    <n v="-1.5695059802392097"/>
    <n v="0"/>
    <n v="0.61706802183414589"/>
    <n v="2034.0379812792512"/>
    <n v="3000"/>
    <x v="851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3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70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3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7"/>
    <n v="12"/>
    <n v="-1.2"/>
    <n v="-0.69641185647425896"/>
    <n v="0"/>
    <n v="0.27380175167661364"/>
    <n v="902.53123244929793"/>
    <n v="1600"/>
    <x v="851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n v="1900"/>
    <x v="899"/>
    <s v="Валентина Сычева"/>
    <s v="2026 04"/>
    <n v="718.26854260362234"/>
    <n v="0.60781029235367123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9"/>
    <n v="35.979999999999997"/>
    <n v="-5.4"/>
    <n v="0"/>
    <n v="0"/>
    <n v="0.91171895875230291"/>
    <n v="2721.8690409626838"/>
    <n v="4000"/>
    <x v="917"/>
    <m/>
    <s v="2026 04"/>
    <n v="1278.1309590373162"/>
    <n v="0.46957841828615704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90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3"/>
    <n v="49.39"/>
    <n v="-4.9400000000000004"/>
    <n v="-2.8360272224585286"/>
    <n v="0"/>
    <n v="1.1523779903820652"/>
    <n v="3718.7950526371756"/>
    <n v="4800"/>
    <x v="851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6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n v="3300"/>
    <x v="639"/>
    <s v="Виктория Страховка"/>
    <s v="2026 05"/>
    <n v="1214.2955981497239"/>
    <n v="0.58219927860942067"/>
  </r>
  <r>
    <s v="546479596"/>
    <n v="0"/>
    <s v="iHerb_VP DFD1605"/>
    <s v="Доставлен"/>
    <d v="2026-02-26T00:00:00"/>
    <x v="44"/>
    <s v="Витамины"/>
    <s v="NOW-01292"/>
    <x v="3"/>
    <x v="1892"/>
    <n v="32.619999999999997"/>
    <n v="-3.26"/>
    <n v="-1.8732454274776689"/>
    <n v="0"/>
    <n v="0.76116575472705128"/>
    <n v="2456.3289706507862"/>
    <n v="3800"/>
    <x v="917"/>
    <m/>
    <s v="2026 04"/>
    <n v="1343.6710293492138"/>
    <n v="0.54702405313129454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920"/>
    <s v="Надежда Витамины"/>
    <s v="2026 04"/>
    <n v="856.93029735682808"/>
    <n v="0.7496745783527542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568"/>
    <m/>
    <s v="2026 05"/>
    <n v="856.93029735682808"/>
    <n v="0.749674578352754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n v="2700"/>
    <x v="881"/>
    <m/>
    <s v="2026 03"/>
    <n v="1231.2537754352841"/>
    <n v="0.8383025977140359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m/>
    <x v="20"/>
    <m/>
    <s v=""/>
    <n v="-1468.7462245647159"/>
    <s v=""/>
  </r>
  <r>
    <s v="546742364"/>
    <n v="0"/>
    <s v="iHerb_VP DFD1605"/>
    <s v="Доставлен"/>
    <d v="2026-03-04T00:00:00"/>
    <x v="45"/>
    <s v="Витамины"/>
    <s v="CGN-01065"/>
    <x v="1"/>
    <x v="14"/>
    <n v="6.4"/>
    <n v="-1.28"/>
    <n v="0"/>
    <n v="9.157907632704125E-16"/>
    <n v="0.29864352443391201"/>
    <n v="468.38870568491723"/>
    <m/>
    <x v="20"/>
    <m/>
    <s v=""/>
    <n v="-468.38870568491723"/>
    <s v=""/>
  </r>
  <r>
    <s v="546742364"/>
    <n v="0"/>
    <s v="iHerb_VP DFD1605"/>
    <s v="Доставлен"/>
    <d v="2026-03-04T00:00:00"/>
    <x v="45"/>
    <s v="Витамины"/>
    <s v="LKN-01663"/>
    <x v="1"/>
    <x v="1828"/>
    <n v="38.94"/>
    <n v="-7.79"/>
    <n v="0"/>
    <n v="5.5716566945065132E-15"/>
    <n v="1.8169425363508513"/>
    <n v="2849.6695668135103"/>
    <n v="4000"/>
    <x v="887"/>
    <s v="Наталья Дерматология"/>
    <s v="2026 04"/>
    <n v="1150.3304331864897"/>
    <n v="0.40367151566726556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CAL-51610"/>
    <x v="138"/>
    <x v="1894"/>
    <n v="22.85"/>
    <n v="-4.57"/>
    <n v="0"/>
    <n v="3.2696592094888948E-15"/>
    <n v="1.0662507083304515"/>
    <n v="1672.294050765681"/>
    <n v="2600"/>
    <x v="920"/>
    <s v="Надежда Витамины"/>
    <s v="2026 04"/>
    <n v="927.70594923431895"/>
    <n v="0.55475049307838953"/>
  </r>
  <r>
    <s v="546390101"/>
    <n v="0"/>
    <s v="iHerb_AV CYG0792"/>
    <s v="Доставлен"/>
    <d v="2026-02-24T00:00:00"/>
    <x v="44"/>
    <s v="Витамины"/>
    <s v="NOW-00892"/>
    <x v="3"/>
    <x v="1844"/>
    <n v="15"/>
    <n v="-3"/>
    <n v="-0.68451106352605295"/>
    <n v="2.0286730499931485E-15"/>
    <n v="0.3482454639202201"/>
    <n v="1013.6309778729479"/>
    <n v="2000"/>
    <x v="885"/>
    <s v="Лариса Западный"/>
    <s v="2026 04"/>
    <n v="986.36902212705206"/>
    <n v="0.9731046541186974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6"/>
    <n v="65.14"/>
    <n v="-13.03"/>
    <n v="-2.9724892933618845"/>
    <n v="8.8095127195952482E-15"/>
    <n v="1.5122559270735556"/>
    <n v="4401.6925214132762"/>
    <n v="6500"/>
    <x v="851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7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51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Доставлен"/>
    <d v="2026-03-02T00:00:00"/>
    <x v="45"/>
    <s v="Витамины"/>
    <s v="NCS-67322"/>
    <x v="217"/>
    <x v="1898"/>
    <n v="12.83"/>
    <n v="-2.57"/>
    <n v="-0.52094117647058813"/>
    <n v="-1.5046787345508E-15"/>
    <n v="0.48836174340150657"/>
    <n v="888.26170588235277"/>
    <m/>
    <x v="20"/>
    <m/>
    <s v=""/>
    <n v="-888.26170588235277"/>
    <s v=""/>
  </r>
  <r>
    <s v="546629917"/>
    <n v="0"/>
    <s v="iHerb_AV CYG0792"/>
    <s v="Доставлен"/>
    <d v="2026-03-02T00:00:00"/>
    <x v="45"/>
    <s v="Витамины"/>
    <s v="SOR-00448"/>
    <x v="10"/>
    <x v="1899"/>
    <n v="24.94"/>
    <n v="-4.99"/>
    <n v="-1.0129411764705882"/>
    <n v="-2.9257642060710006E-15"/>
    <n v="0.94959227883626307"/>
    <n v="1727.1755392156863"/>
    <m/>
    <x v="20"/>
    <m/>
    <s v=""/>
    <n v="-1727.1755392156863"/>
    <s v=""/>
  </r>
  <r>
    <s v="546629917"/>
    <n v="0"/>
    <s v="iHerb_AV CYG0792"/>
    <s v="Доставлен"/>
    <d v="2026-03-02T00:00:00"/>
    <x v="45"/>
    <s v="Витамины"/>
    <s v="NOW-01492"/>
    <x v="3"/>
    <x v="1405"/>
    <n v="26.16"/>
    <n v="-5.23"/>
    <n v="-1.0626996904024766"/>
    <n v="-3.0694859565446635E-15"/>
    <n v="0.99623891709488621"/>
    <n v="1812.0192499140003"/>
    <n v="2800"/>
    <x v="920"/>
    <s v="Оксана Черноморская"/>
    <s v="2026 04"/>
    <n v="987.98075008599972"/>
    <n v="0.54523744719207035"/>
  </r>
  <r>
    <s v="546629917"/>
    <n v="0"/>
    <s v="iHerb_AV CYG0792"/>
    <s v="Доставлен"/>
    <d v="2026-03-02T00:00:00"/>
    <x v="45"/>
    <s v="Витамины"/>
    <s v="VMC-47137"/>
    <x v="307"/>
    <x v="1900"/>
    <n v="25.75"/>
    <n v="-5.15"/>
    <n v="-1.0459442724458203"/>
    <n v="-3.0210898568953689E-15"/>
    <n v="0.98053137564045201"/>
    <n v="1783.4494289645681"/>
    <n v="2800"/>
    <x v="887"/>
    <s v="Юлия АТБ кольцо"/>
    <s v="2026 04"/>
    <n v="1016.5505710354319"/>
    <n v="0.5699912509577683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500"/>
    <x v="920"/>
    <s v="Оксана Черноморская"/>
    <s v="2026 04"/>
    <n v="1531.3921444788457"/>
    <n v="0.3858764081082897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800"/>
    <x v="887"/>
    <s v="Аня Мирный"/>
    <s v="2026 04"/>
    <n v="1831.3921444788457"/>
    <n v="0.46146966673237833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n v="2000"/>
    <x v="921"/>
    <s v="Татьяна Виноград"/>
    <s v="2026 05"/>
    <n v="918.24268859649146"/>
    <n v="0.84884352425141674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m/>
    <x v="20"/>
    <m/>
    <s v=""/>
    <n v="-1081.7573114035085"/>
    <s v=""/>
  </r>
  <r>
    <s v="546629917"/>
    <n v="0"/>
    <s v="iHerb_AV CYG0792"/>
    <s v="Доставлен"/>
    <d v="2026-03-02T00:00:00"/>
    <x v="45"/>
    <s v="Витамины"/>
    <s v="NOW-00670"/>
    <x v="3"/>
    <x v="1902"/>
    <n v="6.74"/>
    <n v="-1.35"/>
    <n v="-0.27367182662538697"/>
    <n v="-7.9046962760514754E-16"/>
    <n v="0.25655651042242894"/>
    <n v="466.64040884072915"/>
    <m/>
    <x v="20"/>
    <m/>
    <s v=""/>
    <n v="-466.64040884072915"/>
    <s v=""/>
  </r>
  <r>
    <s v="546265030"/>
    <n v="0"/>
    <s v="iHerb_OA CZN6870"/>
    <s v="Доставлен"/>
    <d v="2026-02-21T00:00:00"/>
    <x v="44"/>
    <s v="Витамины"/>
    <s v="NFS-35493"/>
    <x v="23"/>
    <x v="1383"/>
    <n v="49.39"/>
    <n v="-4.9400000000000004"/>
    <n v="-3.4854771002637106"/>
    <n v="0"/>
    <n v="1.1645771439186043"/>
    <n v="3669.2935552446047"/>
    <n v="5000"/>
    <x v="894"/>
    <m/>
    <s v="2026 03"/>
    <n v="1330.7064447553953"/>
    <n v="0.36266012100704953"/>
  </r>
  <r>
    <s v="546265030"/>
    <n v="0"/>
    <s v="iHerb_OA CZN6870"/>
    <s v="Доставлен"/>
    <d v="2026-02-21T00:00:00"/>
    <x v="44"/>
    <s v="Витамины"/>
    <s v="CLF-07211"/>
    <x v="72"/>
    <x v="1903"/>
    <n v="35.979999999999997"/>
    <n v="-3.6"/>
    <n v="-2.5390269630267475"/>
    <n v="0"/>
    <n v="0.84834663487253981"/>
    <n v="2672.9297034605238"/>
    <n v="2672.93"/>
    <x v="20"/>
    <m/>
    <s v=""/>
    <n v="2.9653947603947017E-4"/>
    <n v="1.1094174143657936E-7"/>
  </r>
  <r>
    <s v="546265030"/>
    <n v="0"/>
    <s v="iHerb_OA CZN6870"/>
    <s v="Доставлен"/>
    <d v="2026-02-21T00:00:00"/>
    <x v="44"/>
    <s v="Витамины"/>
    <s v="BLB-00612"/>
    <x v="186"/>
    <x v="1321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4"/>
    <n v="73.86"/>
    <n v="-14.77"/>
    <n v="-4.6334497605080465"/>
    <n v="0"/>
    <n v="1.5481409096546754"/>
    <n v="4877.8077880630753"/>
    <n v="7200"/>
    <x v="851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5"/>
    <n v="37.409999999999997"/>
    <n v="-7.48"/>
    <n v="-2.3469140519885903"/>
    <n v="0"/>
    <n v="0.78415734347545141"/>
    <n v="2470.6851767934982"/>
    <n v="4000"/>
    <x v="851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3"/>
    <n v="1000"/>
    <n v="0"/>
    <n v="0"/>
    <n v="0"/>
    <n v="0"/>
    <n v="1000"/>
    <n v="1700"/>
    <x v="877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3"/>
    <n v="1107"/>
    <n v="0"/>
    <n v="0"/>
    <n v="0"/>
    <n v="0"/>
    <n v="1107"/>
    <n v="1700"/>
    <x v="877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22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23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3"/>
    <n v="1086"/>
    <n v="0"/>
    <n v="0"/>
    <n v="0"/>
    <n v="0"/>
    <n v="1086"/>
    <n v="1700"/>
    <x v="881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23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24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17"/>
    <s v="Евгения"/>
    <s v="2026 04"/>
    <n v="1062"/>
    <n v="1.1321961620469083"/>
  </r>
  <r>
    <s v="OZO0237"/>
    <n v="0"/>
    <s v="OZON_OA"/>
    <s v="Доставлен"/>
    <d v="2026-03-19T00:00:00"/>
    <x v="45"/>
    <s v="Витамины"/>
    <s v="NOW-00475"/>
    <x v="3"/>
    <x v="1873"/>
    <n v="1127"/>
    <n v="0"/>
    <n v="0"/>
    <n v="0"/>
    <n v="0"/>
    <n v="1127"/>
    <n v="1700"/>
    <x v="851"/>
    <m/>
    <s v="2026 03"/>
    <n v="573"/>
    <n v="0.50842945874001777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SOR-01660"/>
    <x v="10"/>
    <x v="1907"/>
    <n v="8.93"/>
    <n v="-0.89"/>
    <n v="-0.4097082117548978"/>
    <n v="-1.1906551887268037E-15"/>
    <n v="0.38070874138986227"/>
    <n v="706.24046477699039"/>
    <n v="1600"/>
    <x v="917"/>
    <s v="Любовь Виталий"/>
    <s v="2026 04"/>
    <n v="893.75953522300961"/>
    <n v="1.265517312867696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Витамины"/>
    <s v="MII-16792"/>
    <x v="343"/>
    <x v="1909"/>
    <n v="32.15"/>
    <n v="-3.22"/>
    <n v="-1.4742361400583572"/>
    <n v="-4.2842853992371187E-15"/>
    <n v="1.3698885433344175"/>
    <n v="2541.2359012435736"/>
    <n v="3300"/>
    <x v="920"/>
    <s v="Оксана Черноморская"/>
    <s v="2026 04"/>
    <n v="758.76409875642639"/>
    <n v="0.29858074112093225"/>
  </r>
  <r>
    <s v="547144195"/>
    <n v="0"/>
    <s v="iHerb_AV CYG0792"/>
    <s v="Доставлен"/>
    <d v="2026-03-12T00:00:00"/>
    <x v="45"/>
    <s v="Витамины"/>
    <s v="FPI-30696"/>
    <x v="297"/>
    <x v="1910"/>
    <n v="34.29"/>
    <n v="-3.43"/>
    <n v="-1.5725864943726551"/>
    <n v="-4.5701018811081053E-15"/>
    <n v="1.4612775820013866"/>
    <n v="2710.7687491315828"/>
    <n v="3500"/>
    <x v="920"/>
    <s v="Оксана Черноморская"/>
    <s v="2026 04"/>
    <n v="789.23125086841719"/>
    <n v="0.29114665392289696"/>
  </r>
  <r>
    <s v="547144195"/>
    <n v="0"/>
    <s v="iHerb_AV CYG0792"/>
    <s v="Доставлен"/>
    <d v="2026-03-12T00:00:00"/>
    <x v="45"/>
    <s v="Витамины"/>
    <s v="MCL-21045"/>
    <x v="286"/>
    <x v="1545"/>
    <n v="34.32"/>
    <n v="-3.43"/>
    <n v="-1.5741152563568153"/>
    <n v="-4.5745446243496232E-15"/>
    <n v="1.462698137006573"/>
    <n v="2713.4039747464221"/>
    <n v="3500"/>
    <x v="920"/>
    <s v="Оксана Черноморская"/>
    <s v="2026 04"/>
    <n v="786.59602525357786"/>
    <n v="0.28989270767434777"/>
  </r>
  <r>
    <s v="547144195"/>
    <n v="0"/>
    <s v="iHerb_AV CYG0792"/>
    <s v="Доставлен"/>
    <d v="2026-03-12T00:00:00"/>
    <x v="45"/>
    <s v="Косметика"/>
    <s v="JAS-10029"/>
    <x v="187"/>
    <x v="1127"/>
    <n v="15.64"/>
    <n v="-1.56"/>
    <n v="-0.71749895789912443"/>
    <n v="-2.0851274946857463E-15"/>
    <n v="0.66671381576732103"/>
    <n v="1236.7992218980132"/>
    <m/>
    <x v="20"/>
    <m/>
    <s v=""/>
    <n v="-1236.7992218980132"/>
    <s v=""/>
  </r>
  <r>
    <s v="547196409"/>
    <n v="0"/>
    <s v="iHerb_MH DLE7202"/>
    <s v="Доставлен"/>
    <d v="2026-03-13T00:00:00"/>
    <x v="45"/>
    <s v="Витамины"/>
    <s v="EGM-93026"/>
    <x v="351"/>
    <x v="1911"/>
    <n v="112.69"/>
    <n v="-11.27"/>
    <n v="-5.1464852422118792"/>
    <n v="2.9490304060888795E-14"/>
    <n v="4.7151961155851838"/>
    <n v="8902.151870342901"/>
    <n v="10400"/>
    <x v="920"/>
    <s v="Оксана Черноморская"/>
    <s v="2026 04"/>
    <n v="1497.848129657099"/>
    <n v="0.16825686097842357"/>
  </r>
  <r>
    <s v="547196409"/>
    <n v="0"/>
    <s v="iHerb_MH DLE7202"/>
    <s v="Доставлен"/>
    <d v="2026-03-13T00:00:00"/>
    <x v="45"/>
    <s v="Витамины"/>
    <s v="CGN-02272"/>
    <x v="1"/>
    <x v="1912"/>
    <n v="11.94"/>
    <n v="-5.52"/>
    <n v="-0.3257783006803418"/>
    <n v="1.8667693952958594E-15"/>
    <n v="0.29847721417922379"/>
    <n v="563.5162197554863"/>
    <m/>
    <x v="20"/>
    <m/>
    <s v=""/>
    <n v="-563.5162197554863"/>
    <s v=""/>
  </r>
  <r>
    <s v="547196409"/>
    <n v="0"/>
    <s v="iHerb_MH DLE7202"/>
    <s v="Доставлен"/>
    <d v="2026-03-13T00:00:00"/>
    <x v="45"/>
    <s v="Витамины"/>
    <s v="FOA-66104"/>
    <x v="171"/>
    <x v="1913"/>
    <n v="9.44"/>
    <n v="-3.5"/>
    <n v="-0.30142104455470875"/>
    <n v="1.7271978517223371E-15"/>
    <n v="0.27616116078264624"/>
    <n v="521.38416594199202"/>
    <n v="1700"/>
    <x v="925"/>
    <s v="Лев"/>
    <s v="2026 04"/>
    <n v="1178.615834058008"/>
    <n v="2.2605516451167755"/>
  </r>
  <r>
    <s v="547196409"/>
    <n v="0"/>
    <s v="iHerb_MH DLE7202"/>
    <s v="Доставлен"/>
    <d v="2026-03-13T00:00:00"/>
    <x v="45"/>
    <s v="Витамины"/>
    <s v="CGN-01258"/>
    <x v="1"/>
    <x v="1914"/>
    <n v="22.63"/>
    <n v="-6.41"/>
    <n v="-0.82307227991201615"/>
    <n v="4.7163550765886034E-15"/>
    <n v="0.75409663769268065"/>
    <n v="1423.7123184476616"/>
    <m/>
    <x v="20"/>
    <m/>
    <s v=""/>
    <n v="-1423.7123184476616"/>
    <s v=""/>
  </r>
  <r>
    <s v="547196409"/>
    <n v="0"/>
    <s v="iHerb_MH DLE7202"/>
    <s v="Доставлен"/>
    <d v="2026-03-13T00:00:00"/>
    <x v="45"/>
    <s v="Витамины"/>
    <s v="NCS-67068"/>
    <x v="217"/>
    <x v="1915"/>
    <n v="16.05"/>
    <n v="-5.94"/>
    <n v="-0.51302470714614568"/>
    <n v="2.939725636517311E-15"/>
    <n v="0.47003187466541319"/>
    <n v="887.40638344672379"/>
    <m/>
    <x v="20"/>
    <m/>
    <s v=""/>
    <n v="-887.40638344672379"/>
    <s v=""/>
  </r>
  <r>
    <s v="547196409"/>
    <n v="0"/>
    <s v="iHerb_MH DLE7202"/>
    <s v="Доставлен"/>
    <d v="2026-03-13T00:00:00"/>
    <x v="45"/>
    <s v="Косметика"/>
    <s v="WNW-58500"/>
    <x v="231"/>
    <x v="1916"/>
    <n v="8.94"/>
    <n v="-2.5299999999999998"/>
    <n v="-0.32527085784439114"/>
    <n v="1.8638616548047443E-15"/>
    <n v="0.29801229640012844"/>
    <n v="562.63846863437186"/>
    <m/>
    <x v="20"/>
    <m/>
    <s v=""/>
    <n v="-562.63846863437186"/>
    <s v=""/>
  </r>
  <r>
    <s v="547196409"/>
    <n v="0"/>
    <s v="iHerb_MH DLE7202"/>
    <s v="Доставлен"/>
    <d v="2026-03-13T00:00:00"/>
    <x v="45"/>
    <s v="Косметика"/>
    <s v="LAG-35602"/>
    <x v="352"/>
    <x v="1917"/>
    <n v="6.44"/>
    <n v="-1.34"/>
    <n v="-0.25879584633485098"/>
    <n v="1.4829476504686735E-15"/>
    <n v="0.23710806733863576"/>
    <n v="447.65307176837712"/>
    <m/>
    <x v="20"/>
    <m/>
    <s v=""/>
    <n v="-447.65307176837712"/>
    <s v=""/>
  </r>
  <r>
    <s v="547196409"/>
    <n v="0"/>
    <s v="iHerb_MH DLE7202"/>
    <s v="Доставлен"/>
    <d v="2026-03-13T00:00:00"/>
    <x v="45"/>
    <s v="Косметика"/>
    <s v="LAG-35603"/>
    <x v="352"/>
    <x v="1918"/>
    <n v="6.44"/>
    <n v="-1.93"/>
    <n v="-0.22885671901376037"/>
    <n v="1.3113909614928858E-15"/>
    <n v="0.20967791837200928"/>
    <n v="395.86575562262368"/>
    <m/>
    <x v="20"/>
    <m/>
    <s v=""/>
    <n v="-395.86575562262368"/>
    <s v=""/>
  </r>
  <r>
    <s v="547196409"/>
    <n v="0"/>
    <s v="iHerb_MH DLE7202"/>
    <s v="Доставлен"/>
    <d v="2026-03-13T00:00:00"/>
    <x v="45"/>
    <s v="Витамины"/>
    <s v="NCS-67842"/>
    <x v="217"/>
    <x v="1919"/>
    <n v="13.91"/>
    <n v="-6.42"/>
    <n v="-0.38007468412706541"/>
    <n v="2.1778976278451694E-15"/>
    <n v="0.34822341654242772"/>
    <n v="657.43558971473408"/>
    <m/>
    <x v="20"/>
    <m/>
    <s v=""/>
    <n v="-657.43558971473408"/>
    <s v=""/>
  </r>
  <r>
    <s v="547196409"/>
    <n v="0"/>
    <s v="iHerb_MH DLE7202"/>
    <s v="Доставлен"/>
    <d v="2026-03-13T00:00:00"/>
    <x v="45"/>
    <s v="Витамины"/>
    <s v="PIF-48549"/>
    <x v="329"/>
    <x v="1920"/>
    <n v="24.53"/>
    <n v="-5.0999999999999996"/>
    <n v="-0.98596143025218708"/>
    <n v="5.6497397742365335E-15"/>
    <n v="0.90333524478229255"/>
    <n v="1705.4704283254052"/>
    <m/>
    <x v="20"/>
    <m/>
    <s v=""/>
    <n v="-1705.4704283254052"/>
    <s v=""/>
  </r>
  <r>
    <s v="547196409"/>
    <n v="0"/>
    <s v="iHerb_MH DLE7202"/>
    <s v="Доставлен"/>
    <d v="2026-03-13T00:00:00"/>
    <x v="45"/>
    <s v="Косметика"/>
    <s v="MBY-05089"/>
    <x v="30"/>
    <x v="67"/>
    <n v="14.64"/>
    <n v="-2.2000000000000002"/>
    <n v="-0.63125888792265605"/>
    <n v="3.6172291709471174E-15"/>
    <n v="0.57835771719463303"/>
    <n v="1091.9223946663942"/>
    <m/>
    <x v="20"/>
    <m/>
    <s v=""/>
    <n v="-1091.9223946663942"/>
    <s v=""/>
  </r>
  <r>
    <s v="547138039"/>
    <n v="0"/>
    <s v="iHerb_OA CZN6870"/>
    <s v="Доставлен"/>
    <d v="2026-03-12T00:00:00"/>
    <x v="45"/>
    <s v="Витамины"/>
    <s v="FBS-02503"/>
    <x v="20"/>
    <x v="1921"/>
    <n v="33.78"/>
    <n v="-5.07"/>
    <n v="-1.5442226833397041"/>
    <n v="0"/>
    <n v="1.4242711062610791"/>
    <n v="2521.2667460274124"/>
    <n v="3600"/>
    <x v="917"/>
    <s v="Любовь Виталий"/>
    <s v="2026 04"/>
    <n v="1078.7332539725876"/>
    <n v="0.42785367937457386"/>
  </r>
  <r>
    <s v="547138039"/>
    <n v="0"/>
    <s v="iHerb_OA CZN6870"/>
    <s v="Доставлен"/>
    <d v="2026-03-12T00:00:00"/>
    <x v="45"/>
    <s v="Витамины"/>
    <s v="AMN-02923"/>
    <x v="219"/>
    <x v="1922"/>
    <n v="21.22"/>
    <n v="-3.18"/>
    <n v="-0.97031616884180638"/>
    <n v="0"/>
    <n v="0.89494429665447106"/>
    <n v="1584.244238883125"/>
    <n v="3000"/>
    <x v="917"/>
    <s v="Любовь Виталий"/>
    <s v="2026 04"/>
    <n v="1415.755761116875"/>
    <n v="0.89364741014615734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n v="2400"/>
    <x v="917"/>
    <s v="Оксана 17 Цветы"/>
    <s v="2026 04"/>
    <n v="818.39031362056107"/>
    <n v="0.51744138940751505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m/>
    <x v="20"/>
    <m/>
    <s v=""/>
    <n v="-1581.6096863794389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300"/>
    <x v="920"/>
    <s v="Оксана Черноморская"/>
    <s v="2026 04"/>
    <n v="788.35231899621999"/>
    <n v="0.52151855812905434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FPI-28123"/>
    <x v="297"/>
    <x v="1925"/>
    <n v="39.659999999999997"/>
    <n v="-5.95"/>
    <n v="-1.8131573199366566"/>
    <n v="0"/>
    <n v="1.672315534380389"/>
    <n v="2960.3588299750627"/>
    <n v="4000"/>
    <x v="920"/>
    <s v="Оксана Черноморская"/>
    <s v="2026 04"/>
    <n v="1039.6411700249373"/>
    <n v="0.35118755182583555"/>
  </r>
  <r>
    <s v="547138039"/>
    <n v="0"/>
    <s v="iHerb_OA CZN6870"/>
    <s v="Доставлен"/>
    <d v="2026-03-12T00:00:00"/>
    <x v="45"/>
    <s v="Витамины"/>
    <s v="FBS-50080"/>
    <x v="20"/>
    <x v="1879"/>
    <n v="17.66"/>
    <n v="-2.65"/>
    <n v="-0.80734177906405291"/>
    <n v="0"/>
    <n v="0.74462937321416922"/>
    <n v="1318.1544360108483"/>
    <n v="2200"/>
    <x v="920"/>
    <s v="Оксана Черноморская"/>
    <s v="2026 04"/>
    <n v="881.84556398915174"/>
    <n v="0.66900018685055984"/>
  </r>
  <r>
    <s v="547375239"/>
    <n v="0"/>
    <s v="iHerb_OA CZN6870"/>
    <s v="Доставлен"/>
    <d v="2026-03-17T00:00:00"/>
    <x v="45"/>
    <s v="Косметика"/>
    <s v="FDI-05091"/>
    <x v="318"/>
    <x v="1926"/>
    <n v="12.28"/>
    <n v="-1.23"/>
    <n v="-0.5457770703907171"/>
    <n v="-1.6124654166758955E-15"/>
    <n v="0.56451055351800661"/>
    <n v="981.1483185295474"/>
    <m/>
    <x v="20"/>
    <m/>
    <s v=""/>
    <n v="-981.1483185295474"/>
    <s v=""/>
  </r>
  <r>
    <s v="547375239"/>
    <n v="0"/>
    <s v="iHerb_OA CZN6870"/>
    <s v="Доставлен"/>
    <d v="2026-03-17T00:00:00"/>
    <x v="45"/>
    <s v="Витамины"/>
    <s v="SWV-02375"/>
    <x v="89"/>
    <x v="1927"/>
    <n v="18.07"/>
    <n v="-1.81"/>
    <n v="-0.80310725471068423"/>
    <n v="-2.3727319163031736E-15"/>
    <n v="0.83067344798215292"/>
    <n v="1443.7530913385019"/>
    <n v="2100"/>
    <x v="899"/>
    <s v="Оксана Черноморская"/>
    <s v="2026 04"/>
    <n v="656.24690866149808"/>
    <n v="0.454542340098536"/>
  </r>
  <r>
    <s v="547375239"/>
    <n v="0"/>
    <s v="iHerb_OA CZN6870"/>
    <s v="Доставлен"/>
    <d v="2026-03-17T00:00:00"/>
    <x v="45"/>
    <s v="Витамины"/>
    <s v="RMS-06809"/>
    <x v="230"/>
    <x v="1928"/>
    <n v="40.090000000000003"/>
    <n v="-4.01"/>
    <n v="-1.7820485701083326"/>
    <n v="-5.2649549532729709E-15"/>
    <n v="1.8432163593601525"/>
    <n v="3203.6046454792836"/>
    <n v="4000"/>
    <x v="899"/>
    <s v="Оксана Черноморская"/>
    <s v="2026 04"/>
    <n v="796.39535452071641"/>
    <n v="0.24859351969180629"/>
  </r>
  <r>
    <s v="547375239"/>
    <n v="0"/>
    <s v="iHerb_OA CZN6870"/>
    <s v="Доставлен"/>
    <d v="2026-03-17T00:00:00"/>
    <x v="45"/>
    <s v="Витамины"/>
    <s v="CAR-02653"/>
    <x v="154"/>
    <x v="1739"/>
    <n v="12.47"/>
    <n v="-3.88"/>
    <n v="-0.42427375879242168"/>
    <n v="-1.253491215316375E-15"/>
    <n v="0.43883671083435999"/>
    <n v="762.72072906505093"/>
    <m/>
    <x v="20"/>
    <m/>
    <s v=""/>
    <n v="-762.72072906505093"/>
    <s v=""/>
  </r>
  <r>
    <s v="547375239"/>
    <n v="0"/>
    <s v="iHerb_OA CZN6870"/>
    <s v="Доставлен"/>
    <d v="2026-03-17T00:00:00"/>
    <x v="45"/>
    <s v="Витамины"/>
    <s v="NCS-67314"/>
    <x v="217"/>
    <x v="1929"/>
    <n v="17.13"/>
    <n v="-2.57"/>
    <n v="-0.71914155157365078"/>
    <n v="-2.1246603137376506E-15"/>
    <n v="0.7438256705178441"/>
    <n v="1292.8071961801095"/>
    <m/>
    <x v="20"/>
    <m/>
    <s v=""/>
    <n v="-1292.8071961801095"/>
    <s v=""/>
  </r>
  <r>
    <s v="547375239"/>
    <n v="0"/>
    <s v="iHerb_OA CZN6870"/>
    <s v="Доставлен"/>
    <d v="2026-03-17T00:00:00"/>
    <x v="45"/>
    <s v="Витамины"/>
    <s v="DLM-92341"/>
    <x v="353"/>
    <x v="1930"/>
    <n v="23.61"/>
    <n v="-3.54"/>
    <n v="-0.99128921291780026"/>
    <n v="-2.9287041549941385E-15"/>
    <n v="1.0253146433580449"/>
    <n v="1782.0494798993682"/>
    <m/>
    <x v="20"/>
    <m/>
    <s v=""/>
    <n v="-1782.0494798993682"/>
    <s v=""/>
  </r>
  <r>
    <s v="547375239"/>
    <n v="0"/>
    <s v="iHerb_OA CZN6870"/>
    <s v="Доставлен"/>
    <d v="2026-03-17T00:00:00"/>
    <x v="45"/>
    <s v="Витамины"/>
    <s v="DLM-92348"/>
    <x v="353"/>
    <x v="1931"/>
    <n v="16.100000000000001"/>
    <n v="-6.62"/>
    <n v="-0.46823227396416273"/>
    <n v="-1.3833639954830311E-15"/>
    <n v="0.48430407668332165"/>
    <n v="841.74534476562087"/>
    <m/>
    <x v="20"/>
    <m/>
    <s v=""/>
    <n v="-841.74534476562087"/>
    <s v=""/>
  </r>
  <r>
    <s v="547375239"/>
    <n v="0"/>
    <s v="iHerb_OA CZN6870"/>
    <s v="Доставлен"/>
    <d v="2026-03-17T00:00:00"/>
    <x v="45"/>
    <s v="Витамины"/>
    <s v="THR-10403"/>
    <x v="82"/>
    <x v="1932"/>
    <n v="27"/>
    <n v="-2.7"/>
    <n v="-1.2002156389587717"/>
    <n v="-3.5459646719659973E-15"/>
    <n v="1.2414123484604132"/>
    <n v="2157.6383837346611"/>
    <n v="2850"/>
    <x v="926"/>
    <m/>
    <s v="2026 04"/>
    <n v="692.36161626533885"/>
    <n v="0.32088862595544326"/>
  </r>
  <r>
    <s v="547375239"/>
    <n v="0"/>
    <s v="iHerb_OA CZN6870"/>
    <s v="Доставлен"/>
    <d v="2026-03-17T00:00:00"/>
    <x v="45"/>
    <s v="Витамины"/>
    <s v="PAR-77891"/>
    <x v="44"/>
    <x v="1619"/>
    <n v="12.49"/>
    <n v="-1.25"/>
    <n v="-0.55516147250603265"/>
    <n v="-1.6401910663743954E-15"/>
    <n v="0.57421706982284126"/>
    <n v="998.01874210607366"/>
    <n v="1800"/>
    <x v="899"/>
    <s v="Любовь Виталий"/>
    <s v="2026 04"/>
    <n v="801.98125789392634"/>
    <n v="0.80357334392492641"/>
  </r>
  <r>
    <s v="547375239"/>
    <n v="0"/>
    <s v="iHerb_OA CZN6870"/>
    <s v="Доставлен"/>
    <d v="2026-03-17T00:00:00"/>
    <x v="45"/>
    <s v="Витамины"/>
    <s v="NCS-57239"/>
    <x v="217"/>
    <x v="1838"/>
    <n v="11.8"/>
    <n v="-1.18"/>
    <n v="-0.52453868665605574"/>
    <n v="-1.5497178936740284E-15"/>
    <n v="0.54254317451232859"/>
    <n v="942.96788622477777"/>
    <n v="1700"/>
    <x v="899"/>
    <s v="Любовь Виталий"/>
    <s v="2026 04"/>
    <n v="757.03211377522223"/>
    <n v="0.80281855282054271"/>
  </r>
  <r>
    <s v="547375239"/>
    <n v="0"/>
    <s v="iHerb_OA CZN6870"/>
    <s v="Доставлен"/>
    <d v="2026-03-17T00:00:00"/>
    <x v="45"/>
    <s v="Косметика"/>
    <s v="LOE-67294"/>
    <x v="190"/>
    <x v="1933"/>
    <n v="23.03"/>
    <n v="-9.48"/>
    <n v="-0.66925604559223684"/>
    <n v="-1.9772765969193111E-15"/>
    <n v="0.69222787331846081"/>
    <n v="1203.1275761154179"/>
    <m/>
    <x v="20"/>
    <m/>
    <s v=""/>
    <n v="-1203.1275761154179"/>
    <s v=""/>
  </r>
  <r>
    <s v="547375239"/>
    <n v="0"/>
    <s v="iHerb_OA CZN6870"/>
    <s v="Доставлен"/>
    <d v="2026-03-17T00:00:00"/>
    <x v="45"/>
    <s v="Витамины"/>
    <s v="CGN-02168"/>
    <x v="1"/>
    <x v="1934"/>
    <n v="27.56"/>
    <n v="-8.59"/>
    <n v="-0.9369584638291315"/>
    <n v="-2.7681872356870354E-15"/>
    <n v="0.96911902264584493"/>
    <n v="1684.378606561585"/>
    <m/>
    <x v="20"/>
    <m/>
    <s v=""/>
    <n v="-1684.378606561585"/>
    <s v="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20"/>
    <s v="Надежда Витамины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17"/>
    <s v="Любовь Виталий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BTZ-43042"/>
    <x v="166"/>
    <x v="1936"/>
    <n v="41.5"/>
    <n v="-4.1500000000000004"/>
    <n v="-1.8149303088275486"/>
    <n v="0"/>
    <n v="1.8684019629544963"/>
    <n v="3274.3316261273571"/>
    <n v="4300"/>
    <x v="920"/>
    <s v="Надежда Витамины"/>
    <s v="2026 04"/>
    <n v="1025.6683738726429"/>
    <n v="0.31324511105972774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s v="Аня Мирный"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m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WY-14008"/>
    <x v="16"/>
    <x v="1876"/>
    <n v="17.53"/>
    <n v="-1.75"/>
    <n v="-0.76678983328778361"/>
    <n v="0"/>
    <n v="0.78938107029242166"/>
    <n v="1383.3722372232853"/>
    <n v="2200"/>
    <x v="887"/>
    <s v="Александр Радин"/>
    <s v="2026 04"/>
    <n v="816.62776277671469"/>
    <n v="0.59031672083853282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917"/>
    <m/>
    <s v="2026 04"/>
    <n v="492.4734091281772"/>
    <n v="0.81062033584646875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568"/>
    <m/>
    <s v="2026 05"/>
    <n v="492.4734091281772"/>
    <n v="0.81062033584646875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20"/>
    <s v="Надежда Витамины"/>
    <s v="2026 04"/>
    <n v="1042.4143183019044"/>
    <n v="0.53249997077914279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17"/>
    <s v="Любовь Виталий"/>
    <s v="2026 04"/>
    <n v="1042.4143183019044"/>
    <n v="0.53249997077914279"/>
  </r>
  <r>
    <s v="547542590"/>
    <n v="0"/>
    <s v="iHerb_MH DLE7202"/>
    <s v="Доставлен"/>
    <d v="2026-03-21T00:00:00"/>
    <x v="45"/>
    <s v="Витамины"/>
    <s v="JRW-18001"/>
    <x v="21"/>
    <x v="1939"/>
    <n v="14.21"/>
    <n v="-2.84"/>
    <n v="-1.0334266585514305"/>
    <n v="0"/>
    <n v="0.54637799058717151"/>
    <n v="1013.1266296409008"/>
    <m/>
    <x v="20"/>
    <m/>
    <s v=""/>
    <n v="-1013.1266296409008"/>
    <s v=""/>
  </r>
  <r>
    <s v="547542590"/>
    <n v="0"/>
    <s v="iHerb_MH DLE7202"/>
    <s v="Доставлен"/>
    <d v="2026-03-21T00:00:00"/>
    <x v="45"/>
    <s v="Витамины"/>
    <s v="JRW-18018"/>
    <x v="21"/>
    <x v="1940"/>
    <n v="21.87"/>
    <n v="-4.37"/>
    <n v="-1.5905863258267399"/>
    <n v="0"/>
    <n v="0.84095117284744958"/>
    <n v="1559.3417782511665"/>
    <n v="2500"/>
    <x v="899"/>
    <s v="Надежда Витамины"/>
    <s v="2026 04"/>
    <n v="940.65822174883351"/>
    <n v="0.60324056910974377"/>
  </r>
  <r>
    <s v="547542590"/>
    <n v="0"/>
    <s v="iHerb_MH DLE7202"/>
    <s v="Доставлен"/>
    <d v="2026-03-21T00:00:00"/>
    <x v="45"/>
    <s v="Витамины"/>
    <s v="CLF-06419"/>
    <x v="72"/>
    <x v="1797"/>
    <n v="29.46"/>
    <n v="-5.89"/>
    <n v="-2.1422925542706435"/>
    <n v="0"/>
    <n v="1.1326410939436795"/>
    <n v="2100.2106121931429"/>
    <m/>
    <x v="20"/>
    <m/>
    <s v=""/>
    <n v="-2100.2106121931429"/>
    <s v=""/>
  </r>
  <r>
    <s v="547542590"/>
    <n v="0"/>
    <s v="iHerb_MH DLE7202"/>
    <s v="Доставлен"/>
    <d v="2026-03-21T00:00:00"/>
    <x v="45"/>
    <s v="Витамины"/>
    <s v="SOL-03501"/>
    <x v="19"/>
    <x v="1823"/>
    <n v="11.87"/>
    <n v="0"/>
    <n v="-1.0788719821464801"/>
    <n v="0"/>
    <n v="0.57040516695424148"/>
    <n v="1057.6792518766486"/>
    <m/>
    <x v="20"/>
    <m/>
    <s v=""/>
    <n v="-1057.6792518766486"/>
    <s v=""/>
  </r>
  <r>
    <s v="547542590"/>
    <n v="0"/>
    <s v="iHerb_MH DLE7202"/>
    <s v="Доставлен"/>
    <d v="2026-03-21T00:00:00"/>
    <x v="45"/>
    <s v="Витамины"/>
    <s v="BLB-00612"/>
    <x v="186"/>
    <x v="1321"/>
    <n v="22.18"/>
    <n v="-4.4400000000000004"/>
    <n v="-1.6124000811523636"/>
    <n v="0"/>
    <n v="0.85248421750364312"/>
    <n v="1580.7270369243256"/>
    <m/>
    <x v="20"/>
    <m/>
    <s v=""/>
    <n v="-1580.7270369243256"/>
    <s v=""/>
  </r>
  <r>
    <s v="547542590"/>
    <n v="0"/>
    <s v="iHerb_MH DLE7202"/>
    <s v="Доставлен"/>
    <d v="2026-03-21T00:00:00"/>
    <x v="45"/>
    <s v="Витамины"/>
    <s v="DRB-00294"/>
    <x v="6"/>
    <x v="867"/>
    <n v="28.82"/>
    <n v="-5.76"/>
    <n v="-2.0959383242036931"/>
    <n v="0"/>
    <n v="1.108133374049268"/>
    <n v="2054.7669375126802"/>
    <m/>
    <x v="20"/>
    <m/>
    <s v=""/>
    <n v="-2054.7669375126802"/>
    <s v=""/>
  </r>
  <r>
    <s v="547542590"/>
    <n v="0"/>
    <s v="iHerb_MH DLE7202"/>
    <s v="Доставлен"/>
    <d v="2026-03-21T00:00:00"/>
    <x v="45"/>
    <s v="Витамины"/>
    <s v="CAR-01545"/>
    <x v="154"/>
    <x v="1360"/>
    <n v="63.51"/>
    <n v="-12.7"/>
    <n v="-4.6181537837289524"/>
    <n v="0"/>
    <n v="2.4416416624216524"/>
    <n v="4527.4374715966733"/>
    <n v="6400"/>
    <x v="899"/>
    <s v="Надежда Витамины"/>
    <s v="2026 04"/>
    <n v="1872.5625284033267"/>
    <n v="0.41360317843173605"/>
  </r>
  <r>
    <s v="547542590"/>
    <n v="0"/>
    <s v="iHerb_MH DLE7202"/>
    <s v="Доставлен"/>
    <d v="2026-03-21T00:00:00"/>
    <x v="45"/>
    <s v="Витамины"/>
    <s v="MII-02397"/>
    <x v="343"/>
    <x v="1941"/>
    <n v="20.39"/>
    <n v="-4.08"/>
    <n v="-1.4824264556705216"/>
    <n v="0"/>
    <n v="0.78376649309382318"/>
    <n v="1453.3065373300874"/>
    <m/>
    <x v="20"/>
    <m/>
    <s v=""/>
    <n v="-1453.3065373300874"/>
    <s v=""/>
  </r>
  <r>
    <s v="547542590"/>
    <n v="0"/>
    <s v="iHerb_MH DLE7202"/>
    <s v="Доставлен"/>
    <d v="2026-03-21T00:00:00"/>
    <x v="45"/>
    <s v="Витамины"/>
    <s v="CGN-01266"/>
    <x v="1"/>
    <x v="487"/>
    <n v="31.16"/>
    <n v="-6.23"/>
    <n v="-2.2659038344491784"/>
    <n v="0"/>
    <n v="1.1979950136621096"/>
    <n v="2221.3937446743757"/>
    <m/>
    <x v="20"/>
    <m/>
    <s v=""/>
    <n v="-2221.3937446743757"/>
    <s v=""/>
  </r>
  <r>
    <s v="WB0208"/>
    <n v="0"/>
    <s v="WBRS"/>
    <s v="Доставлен"/>
    <d v="2026-02-27T00:00:00"/>
    <x v="44"/>
    <s v="Косметика"/>
    <s v="ENO-46333"/>
    <x v="117"/>
    <x v="1446"/>
    <n v="143"/>
    <n v="0"/>
    <n v="0"/>
    <n v="0"/>
    <n v="0"/>
    <n v="143"/>
    <n v="600"/>
    <x v="851"/>
    <s v="&lt;Клиент не выбран&gt;"/>
    <s v="2026 03"/>
    <n v="457"/>
    <n v="3.1958041958041958"/>
  </r>
  <r>
    <s v="548124679"/>
    <n v="0"/>
    <s v="iHerb_OA CZN6870"/>
    <s v="Доставлен"/>
    <d v="2026-03-31T00:00:00"/>
    <x v="45"/>
    <s v="Витамины"/>
    <s v="ECN-00012"/>
    <x v="354"/>
    <x v="1942"/>
    <n v="66.12"/>
    <n v="-6.61"/>
    <n v="-2.5049004004004005"/>
    <n v="-8.4653449860027151E-15"/>
    <n v="2.840678158546377"/>
    <n v="5534.4508493493495"/>
    <n v="6600"/>
    <x v="899"/>
    <s v="Оксана Черноморская"/>
    <s v="2026 04"/>
    <n v="1065.5491506506505"/>
    <n v="0.19253024006454414"/>
  </r>
  <r>
    <s v="548124679"/>
    <n v="0"/>
    <s v="iHerb_OA CZN6870"/>
    <s v="Доставлен"/>
    <d v="2026-03-31T00:00:00"/>
    <x v="45"/>
    <s v="Витамины"/>
    <s v="PTF-10560"/>
    <x v="169"/>
    <x v="1943"/>
    <n v="20.3"/>
    <n v="-2.0299999999999998"/>
    <n v="-0.76902252252252246"/>
    <n v="-2.5989220785459519E-15"/>
    <n v="0.87210872049474542"/>
    <n v="1699.1164009009005"/>
    <n v="2500"/>
    <x v="899"/>
    <s v="Оксана Черноморская"/>
    <s v="2026 04"/>
    <n v="800.88359909909946"/>
    <n v="0.47135299186945478"/>
  </r>
  <r>
    <s v="548124679"/>
    <n v="0"/>
    <s v="iHerb_OA CZN6870"/>
    <s v="Доставлен"/>
    <d v="2026-03-31T00:00:00"/>
    <x v="45"/>
    <s v="Витамины"/>
    <s v="NRT-00526"/>
    <x v="27"/>
    <x v="1785"/>
    <n v="28.18"/>
    <n v="-2.82"/>
    <n v="-1.0674554554554554"/>
    <n v="-3.6074802360112392E-15"/>
    <n v="1.2105460947863571"/>
    <n v="2358.4888848848846"/>
    <n v="3200"/>
    <x v="899"/>
    <s v="Оксана Черноморская"/>
    <s v="2026 04"/>
    <n v="841.51111511511544"/>
    <n v="0.35680096713968135"/>
  </r>
  <r>
    <s v="548124679"/>
    <n v="0"/>
    <s v="iHerb_OA CZN6870"/>
    <s v="Доставлен"/>
    <d v="2026-03-31T00:00:00"/>
    <x v="45"/>
    <s v="Витамины"/>
    <s v="DFH-00281"/>
    <x v="346"/>
    <x v="1944"/>
    <n v="76.48"/>
    <n v="-7.65"/>
    <n v="-2.8971986986986988"/>
    <n v="-9.7911224228964353E-15"/>
    <n v="3.2855633952738552"/>
    <n v="6401.2141146146132"/>
    <n v="7600"/>
    <x v="899"/>
    <s v="Оксана Черноморская"/>
    <s v="2026 04"/>
    <n v="1198.7858853853868"/>
    <n v="0.18727476755517966"/>
  </r>
  <r>
    <s v="548124679"/>
    <n v="0"/>
    <s v="iHerb_OA CZN6870"/>
    <s v="Доставлен"/>
    <d v="2026-03-31T00:00:00"/>
    <x v="45"/>
    <s v="Витамины"/>
    <s v="CEN-22338"/>
    <x v="2"/>
    <x v="829"/>
    <n v="10.58"/>
    <n v="-1.06"/>
    <n v="-0.40071671671671666"/>
    <n v="-1.3542275964837144E-15"/>
    <n v="0.4544321302194842"/>
    <n v="885.36333533533514"/>
    <m/>
    <x v="20"/>
    <m/>
    <s v=""/>
    <n v="-885.36333533533514"/>
    <s v=""/>
  </r>
  <r>
    <s v="548124679"/>
    <n v="0"/>
    <s v="iHerb_OA CZN6870"/>
    <s v="Доставлен"/>
    <d v="2026-03-31T00:00:00"/>
    <x v="45"/>
    <s v="Витамины"/>
    <s v="NCS-67405"/>
    <x v="217"/>
    <x v="1881"/>
    <n v="20.34"/>
    <n v="-2.0299999999999998"/>
    <n v="-0.77070620620620611"/>
    <n v="-2.6046121104639503E-15"/>
    <n v="0.87401809919314655"/>
    <n v="1702.8364149149147"/>
    <n v="2500"/>
    <x v="899"/>
    <s v="Надежда Витамины"/>
    <s v="2026 04"/>
    <n v="797.16358508508529"/>
    <n v="0.46813867621272182"/>
  </r>
  <r>
    <s v="547708907"/>
    <n v="0"/>
    <s v="iHerb_AV CYG0792"/>
    <s v="Доставлен"/>
    <d v="2026-03-24T00:00:00"/>
    <x v="45"/>
    <s v="Витамины"/>
    <s v="NOW-01662"/>
    <x v="3"/>
    <x v="122"/>
    <n v="41.53"/>
    <n v="-8.31"/>
    <n v="-3.1045951092403286"/>
    <n v="4.7312546967228963E-15"/>
    <n v="1.5348967373879405"/>
    <n v="3027.5645279615155"/>
    <n v="4400"/>
    <x v="823"/>
    <s v="Аня Мирный"/>
    <s v="2026 04"/>
    <n v="1372.4354720384845"/>
    <n v="0.45331336767991426"/>
  </r>
  <r>
    <s v="547708907"/>
    <n v="0"/>
    <s v="iHerb_AV CYG0792"/>
    <s v="Доставлен"/>
    <d v="2026-03-24T00:00:00"/>
    <x v="45"/>
    <s v="Косметика"/>
    <s v="GIL-09772"/>
    <x v="259"/>
    <x v="1221"/>
    <n v="10.94"/>
    <n v="-2.19"/>
    <n v="-0.81773652034475852"/>
    <n v="1.2461914086792699E-15"/>
    <n v="0.40428496243661893"/>
    <n v="797.4470084185208"/>
    <m/>
    <x v="20"/>
    <m/>
    <s v=""/>
    <n v="-797.4470084185208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72"/>
    <x v="3"/>
    <x v="1820"/>
    <n v="8.35"/>
    <n v="-1.67"/>
    <n v="-0.62428342353176991"/>
    <n v="9.5137812685457396E-16"/>
    <n v="0.30864269132304162"/>
    <n v="608.79383042693928"/>
    <n v="1300"/>
    <x v="880"/>
    <s v="Лариса Терраспорт"/>
    <s v="2026 04"/>
    <n v="691.20616957306072"/>
    <n v="1.1353698658350837"/>
  </r>
  <r>
    <s v="547708907"/>
    <n v="0"/>
    <s v="iHerb_AV CYG0792"/>
    <s v="Доставлен"/>
    <d v="2026-03-24T00:00:00"/>
    <x v="45"/>
    <s v="Витамины"/>
    <s v="BTZ-75102"/>
    <x v="166"/>
    <x v="1814"/>
    <n v="22.98"/>
    <n v="-4.5999999999999996"/>
    <n v="-1.7177139707356188"/>
    <n v="2.6177140676028554E-15"/>
    <n v="0.84922944109543508"/>
    <n v="1675.0944016837045"/>
    <n v="2700"/>
    <x v="926"/>
    <m/>
    <s v="2026 04"/>
    <n v="1024.9055983162955"/>
    <n v="0.6118494559387947"/>
  </r>
  <r>
    <s v="547708907"/>
    <n v="0"/>
    <s v="iHerb_AV CYG0792"/>
    <s v="Доставлен"/>
    <d v="2026-03-24T00:00:00"/>
    <x v="45"/>
    <s v="Витамины"/>
    <s v="NOW-04739"/>
    <x v="3"/>
    <x v="1895"/>
    <n v="22.51"/>
    <n v="-4.5"/>
    <n v="-1.6831353978753261"/>
    <n v="2.5650179737501315E-15"/>
    <n v="0.83213396268382944"/>
    <n v="1641.3737853277216"/>
    <m/>
    <x v="20"/>
    <m/>
    <s v=""/>
    <n v="-1641.3737853277216"/>
    <s v=""/>
  </r>
  <r>
    <s v="547708907"/>
    <n v="0"/>
    <s v="iHerb_AV CYG0792"/>
    <s v="Доставлен"/>
    <d v="2026-03-24T00:00:00"/>
    <x v="45"/>
    <s v="Витамины"/>
    <s v="MII-02364"/>
    <x v="343"/>
    <x v="1882"/>
    <n v="26.83"/>
    <n v="-5.37"/>
    <n v="-2.0055572258969732"/>
    <n v="3.0563734434579574E-15"/>
    <n v="0.99153774787312465"/>
    <n v="1955.7957486470236"/>
    <n v="3100"/>
    <x v="899"/>
    <s v="Оксана Черноморская"/>
    <s v="2026 04"/>
    <n v="1144.2042513529764"/>
    <n v="0.58503258949433323"/>
  </r>
  <r>
    <s v="547708907"/>
    <n v="0"/>
    <s v="iHerb_AV CYG0792"/>
    <s v="Доставлен"/>
    <d v="2026-03-24T00:00:00"/>
    <x v="45"/>
    <s v="Витамины"/>
    <s v="NFS-35493"/>
    <x v="23"/>
    <x v="1383"/>
    <n v="49.39"/>
    <n v="-9.8800000000000008"/>
    <n v="-3.6924308478653036"/>
    <n v="5.6270882922191943E-15"/>
    <n v="1.8255198703852358"/>
    <n v="3600.8150060132298"/>
    <m/>
    <x v="20"/>
    <m/>
    <s v=""/>
    <n v="-3600.8150060132298"/>
    <s v="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880"/>
    <s v="Лариса Терраспорт"/>
    <s v="2026 04"/>
    <n v="1190.9345009019844"/>
    <n v="0.65831474951889468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921"/>
    <s v="Татьяна Виноград"/>
    <s v="2026 05"/>
    <n v="1190.9345009019844"/>
    <n v="0.65831474951889468"/>
  </r>
  <r>
    <s v="OZO0238"/>
    <n v="0"/>
    <s v="OZON_OA"/>
    <s v="Доставлен"/>
    <d v="2026-04-01T00:00:00"/>
    <x v="46"/>
    <s v="Витамины"/>
    <s v="892721541"/>
    <x v="162"/>
    <x v="618"/>
    <n v="985"/>
    <n v="0"/>
    <n v="0"/>
    <n v="0"/>
    <n v="0"/>
    <n v="985"/>
    <n v="2000"/>
    <x v="917"/>
    <s v="Евгения"/>
    <s v="2026 04"/>
    <n v="1015"/>
    <n v="1.0304568527918783"/>
  </r>
  <r>
    <s v="OZO0239"/>
    <n v="0"/>
    <s v="OZON_OA"/>
    <s v="Доставлен"/>
    <d v="2026-04-05T00:00:00"/>
    <x v="46"/>
    <s v="Косметика"/>
    <s v="3457386687"/>
    <x v="117"/>
    <x v="1946"/>
    <n v="707"/>
    <n v="0"/>
    <n v="0"/>
    <n v="0"/>
    <n v="0"/>
    <n v="707"/>
    <n v="1200"/>
    <x v="899"/>
    <m/>
    <s v="2026 04"/>
    <n v="493"/>
    <n v="0.6973125884016973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1"/>
    <n v="0"/>
    <s v="OZON_OA"/>
    <s v="Доставлен"/>
    <d v="2026-04-10T00:00:00"/>
    <x v="46"/>
    <s v="Витамины"/>
    <s v="892721541"/>
    <x v="162"/>
    <x v="618"/>
    <n v="1034"/>
    <n v="0"/>
    <n v="0"/>
    <n v="0"/>
    <n v="0"/>
    <n v="1034"/>
    <n v="2000"/>
    <x v="911"/>
    <s v="Виктория Бахчиванджи"/>
    <s v="2026 04"/>
    <n v="966"/>
    <n v="0.93423597678916825"/>
  </r>
  <r>
    <s v="OZO0241"/>
    <n v="0"/>
    <s v="OZON_OA"/>
    <s v="Доставлен"/>
    <d v="2026-04-10T00:00:00"/>
    <x v="46"/>
    <s v="Витамины"/>
    <s v="892721541"/>
    <x v="162"/>
    <x v="618"/>
    <n v="1010"/>
    <n v="0"/>
    <n v="0"/>
    <n v="0"/>
    <n v="0"/>
    <n v="1010"/>
    <n v="2000"/>
    <x v="911"/>
    <s v="Виктория Бахчиванджи"/>
    <s v="2026 04"/>
    <n v="990"/>
    <n v="0.98019801980198018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n v="3000"/>
    <x v="927"/>
    <s v="Виктория Страховка"/>
    <s v="2026 05"/>
    <n v="1040.2620547051449"/>
    <n v="0.53081691723258995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m/>
    <x v="20"/>
    <m/>
    <s v=""/>
    <n v="-1959.7379452948551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CS-67142"/>
    <x v="217"/>
    <x v="1947"/>
    <n v="14.06"/>
    <n v="-2.81"/>
    <n v="0"/>
    <n v="-1.6047389264343539E-15"/>
    <n v="0.52482250006769005"/>
    <n v="1069.4664993726474"/>
    <m/>
    <x v="20"/>
    <m/>
    <s v=""/>
    <n v="-1069.4664993726474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NOW-01289"/>
    <x v="3"/>
    <x v="214"/>
    <n v="25.55"/>
    <n v="-5.1100000000000003"/>
    <n v="0"/>
    <n v="-2.915632325006062E-15"/>
    <n v="0.95354416901187422"/>
    <n v="1943.1017997490587"/>
    <m/>
    <x v="20"/>
    <m/>
    <s v=""/>
    <n v="-1943.1017997490587"/>
    <s v=""/>
  </r>
  <r>
    <s v="548665732"/>
    <n v="0"/>
    <s v="iHerb_VP DFD1605"/>
    <s v="Доставлен"/>
    <d v="2026-04-09T00:00:00"/>
    <x v="46"/>
    <s v="Витамины"/>
    <s v="NOW-02313"/>
    <x v="3"/>
    <x v="1938"/>
    <n v="25.05"/>
    <n v="-5.01"/>
    <n v="0"/>
    <n v="-2.8585749409550626E-15"/>
    <n v="0.9348838134539118"/>
    <n v="1905.0763242158087"/>
    <m/>
    <x v="20"/>
    <m/>
    <s v=""/>
    <n v="-1905.0763242158087"/>
    <s v=""/>
  </r>
  <r>
    <s v="548665732"/>
    <n v="0"/>
    <s v="iHerb_VP DFD1605"/>
    <s v="Доставлен"/>
    <d v="2026-04-09T00:00:00"/>
    <x v="46"/>
    <s v="Витамины"/>
    <s v="NOW-00372"/>
    <x v="3"/>
    <x v="1820"/>
    <n v="8.44"/>
    <n v="-1.69"/>
    <n v="0"/>
    <n v="-9.6284335586061241E-16"/>
    <n v="0.31489350004061401"/>
    <n v="641.67989962358831"/>
    <m/>
    <x v="20"/>
    <m/>
    <s v=""/>
    <n v="-641.67989962358831"/>
    <s v=""/>
  </r>
  <r>
    <s v="548542028"/>
    <n v="0"/>
    <s v="iHerb_MH DLE7202"/>
    <s v="Доставлен"/>
    <d v="2026-04-07T00:00:00"/>
    <x v="46"/>
    <s v="Витамины"/>
    <s v="NTW-00765"/>
    <x v="278"/>
    <x v="1948"/>
    <n v="53.34"/>
    <n v="-10.67"/>
    <n v="-2.1776317932569627"/>
    <n v="-6.5842572419530854E-15"/>
    <n v="2.1275179550932335"/>
    <n v="3918.0206053531674"/>
    <n v="5600"/>
    <x v="927"/>
    <s v="Александр Радин"/>
    <s v="2026 05"/>
    <n v="1681.9793946468326"/>
    <n v="0.42929314673556196"/>
  </r>
  <r>
    <s v="548542028"/>
    <n v="0"/>
    <s v="iHerb_MH DLE7202"/>
    <s v="Доставлен"/>
    <d v="2026-04-07T00:00:00"/>
    <x v="46"/>
    <s v="Витамины"/>
    <s v="NFS-04956"/>
    <x v="23"/>
    <x v="354"/>
    <n v="45.97"/>
    <n v="-9.19"/>
    <n v="-1.8770400130300233"/>
    <n v="-5.6753921105937312E-15"/>
    <n v="1.8338436931879334"/>
    <n v="3377.1923568054717"/>
    <n v="4800"/>
    <x v="927"/>
    <s v="Елена сахарный диабет"/>
    <s v="2026 05"/>
    <n v="1422.8076431945283"/>
    <n v="0.42129896460513722"/>
  </r>
  <r>
    <s v="548542028"/>
    <n v="0"/>
    <s v="iHerb_MH DLE7202"/>
    <s v="Доставлен"/>
    <d v="2026-04-07T00:00:00"/>
    <x v="46"/>
    <s v="Витамины"/>
    <s v="CGN-01266"/>
    <x v="1"/>
    <x v="487"/>
    <n v="31.16"/>
    <n v="-6.23"/>
    <n v="-1.2722840545089309"/>
    <n v="-3.8468603947009707E-15"/>
    <n v="1.2430049829030771"/>
    <n v="2289.1083593028934"/>
    <m/>
    <x v="20"/>
    <m/>
    <s v=""/>
    <n v="-2289.1083593028934"/>
    <s v=""/>
  </r>
  <r>
    <s v="548542028"/>
    <n v="0"/>
    <s v="iHerb_MH DLE7202"/>
    <s v="Доставлен"/>
    <d v="2026-04-07T00:00:00"/>
    <x v="46"/>
    <s v="Витамины"/>
    <s v="NOW-02644"/>
    <x v="3"/>
    <x v="21"/>
    <n v="25.77"/>
    <n v="-5.15"/>
    <n v="-1.0523264020848035"/>
    <n v="-3.1817994921273167E-15"/>
    <n v="1.0281092157024248"/>
    <n v="1893.3579770888753"/>
    <m/>
    <x v="20"/>
    <m/>
    <s v=""/>
    <n v="-1893.3579770888753"/>
    <s v=""/>
  </r>
  <r>
    <s v="548542028"/>
    <n v="0"/>
    <s v="iHerb_MH DLE7202"/>
    <s v="Доставлен"/>
    <d v="2026-04-07T00:00:00"/>
    <x v="46"/>
    <s v="Витамины"/>
    <s v="NOW-01290"/>
    <x v="3"/>
    <x v="1403"/>
    <n v="15.16"/>
    <n v="-3.03"/>
    <n v="-0.61904555078994505"/>
    <n v="-1.8717375285889601E-15"/>
    <n v="0.60479945618188236"/>
    <n v="1113.7939991313317"/>
    <n v="2000"/>
    <x v="927"/>
    <m/>
    <s v="2026 05"/>
    <n v="886.2060008686683"/>
    <n v="0.79566419064911154"/>
  </r>
  <r>
    <s v="548542028"/>
    <n v="0"/>
    <s v="iHerb_MH DLE7202"/>
    <s v="Доставлен"/>
    <d v="2026-04-07T00:00:00"/>
    <x v="46"/>
    <s v="Витамины"/>
    <s v="NOW-01292"/>
    <x v="3"/>
    <x v="1949"/>
    <n v="32.950000000000003"/>
    <n v="-6.59"/>
    <n v="-1.3452630435962865"/>
    <n v="-4.0675186523994227E-15"/>
    <n v="1.3143045065914609"/>
    <n v="2420.4130104783108"/>
    <m/>
    <x v="20"/>
    <m/>
    <s v=""/>
    <n v="-2420.4130104783108"/>
    <s v=""/>
  </r>
  <r>
    <s v="548542028"/>
    <n v="0"/>
    <s v="iHerb_MH DLE7202"/>
    <s v="Доставлен"/>
    <d v="2026-04-07T00:00:00"/>
    <x v="46"/>
    <s v="Витамины"/>
    <s v="SWV-01058"/>
    <x v="89"/>
    <x v="1494"/>
    <n v="25.88"/>
    <n v="-5.18"/>
    <n v="-1.0564091427330473"/>
    <n v="-3.194144010040517E-15"/>
    <n v="1.0320980002444322"/>
    <n v="1900.7036918399474"/>
    <m/>
    <x v="20"/>
    <m/>
    <s v=""/>
    <n v="-1900.7036918399474"/>
    <s v=""/>
  </r>
  <r>
    <s v="548633975"/>
    <n v="0"/>
    <s v="iHerb_AV CYG0792"/>
    <s v="Доставлен"/>
    <d v="2026-04-08T00:00:00"/>
    <x v="46"/>
    <s v="Витамины"/>
    <s v="NAP-03764"/>
    <x v="11"/>
    <x v="1937"/>
    <n v="13.41"/>
    <n v="-2.68"/>
    <n v="-0.44006301652892571"/>
    <n v="1.5752321394020406E-15"/>
    <n v="0.5131199191447442"/>
    <n v="985.12928099173575"/>
    <m/>
    <x v="20"/>
    <m/>
    <s v=""/>
    <n v="-985.12928099173575"/>
    <s v=""/>
  </r>
  <r>
    <s v="548633975"/>
    <n v="0"/>
    <s v="iHerb_AV CYG0792"/>
    <s v="Доставлен"/>
    <d v="2026-04-08T00:00:00"/>
    <x v="46"/>
    <s v="Витамины"/>
    <s v="SOR-45931"/>
    <x v="10"/>
    <x v="1950"/>
    <n v="7.44"/>
    <n v="-1.49"/>
    <n v="-0.24402376033057857"/>
    <n v="8.7349778466375967E-16"/>
    <n v="0.28453527669256556"/>
    <n v="546.27392561983493"/>
    <n v="1600"/>
    <x v="927"/>
    <s v="Надежда Витамины"/>
    <s v="2026 05"/>
    <n v="1053.7260743801651"/>
    <n v="1.9289334983077304"/>
  </r>
  <r>
    <s v="548633975"/>
    <n v="0"/>
    <s v="iHerb_AV CYG0792"/>
    <s v="Доставлен"/>
    <d v="2026-04-08T00:00:00"/>
    <x v="46"/>
    <s v="Витамины"/>
    <s v="NOW-01482"/>
    <x v="3"/>
    <x v="30"/>
    <n v="13.64"/>
    <n v="-2.73"/>
    <n v="-0.44744524793388435"/>
    <n v="1.6016572824674989E-15"/>
    <n v="0.52172770902788068"/>
    <n v="1001.6552148760333"/>
    <n v="1900"/>
    <x v="927"/>
    <s v="Надежда Витамины"/>
    <s v="2026 05"/>
    <n v="898.34478512396674"/>
    <n v="0.89686028863249878"/>
  </r>
  <r>
    <s v="548633975"/>
    <n v="0"/>
    <s v="iHerb_AV CYG0792"/>
    <s v="Доставлен"/>
    <d v="2026-04-08T00:00:00"/>
    <x v="46"/>
    <s v="Витамины"/>
    <s v="MTG-03072"/>
    <x v="288"/>
    <x v="1951"/>
    <n v="22.33"/>
    <n v="-4.47"/>
    <n v="-0.73248140495867786"/>
    <n v="2.6219614174949156E-15"/>
    <n v="0.85408404062675991"/>
    <n v="1639.7398842975213"/>
    <n v="2700"/>
    <x v="927"/>
    <s v="Надежда Витамины"/>
    <s v="2026 05"/>
    <n v="1060.2601157024787"/>
    <n v="0.6466026263407646"/>
  </r>
  <r>
    <s v="548633975"/>
    <n v="0"/>
    <s v="iHerb_AV CYG0792"/>
    <s v="Доставлен"/>
    <d v="2026-04-08T00:00:00"/>
    <x v="46"/>
    <s v="Витамины"/>
    <s v="BLB-00654"/>
    <x v="186"/>
    <x v="1952"/>
    <n v="21.24"/>
    <n v="-4.25"/>
    <n v="-0.69680061983471087"/>
    <n v="2.4942398926785335E-15"/>
    <n v="0.81247972285826697"/>
    <n v="1559.864537190083"/>
    <n v="2600"/>
    <x v="927"/>
    <s v="Надежда Витамины"/>
    <s v="2026 05"/>
    <n v="1040.135462809917"/>
    <n v="0.66681140445926268"/>
  </r>
  <r>
    <s v="548633975"/>
    <n v="0"/>
    <s v="iHerb_AV CYG0792"/>
    <s v="Доставлен"/>
    <d v="2026-04-08T00:00:00"/>
    <x v="46"/>
    <s v="Витамины"/>
    <s v="LKN-01663"/>
    <x v="1"/>
    <x v="1828"/>
    <n v="38.94"/>
    <n v="-7.79"/>
    <n v="-1.2775361570247936"/>
    <n v="4.5730178138279183E-15"/>
    <n v="1.4896258603316663"/>
    <n v="2859.9046694214881"/>
    <n v="4200"/>
    <x v="927"/>
    <s v="Надежда Витамины"/>
    <s v="2026 05"/>
    <n v="1340.0953305785119"/>
    <n v="0.46858041979755616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CLF-06419"/>
    <x v="72"/>
    <x v="1797"/>
    <n v="29.77"/>
    <n v="-5.95"/>
    <n v="-0.97691528925619864"/>
    <n v="3.4969272656623117E-15"/>
    <n v="1.1390975278683884"/>
    <n v="2186.9319173553722"/>
    <n v="3400"/>
    <x v="927"/>
    <s v="Надежда Витамины"/>
    <s v="2026 05"/>
    <n v="1213.0680826446278"/>
    <n v="0.55468945924552371"/>
  </r>
  <r>
    <s v="548633975"/>
    <n v="0"/>
    <s v="iHerb_AV CYG0792"/>
    <s v="Доставлен"/>
    <d v="2026-04-08T00:00:00"/>
    <x v="46"/>
    <s v="Витамины"/>
    <s v="LEX-30210"/>
    <x v="7"/>
    <x v="749"/>
    <n v="20.48"/>
    <n v="-4.0999999999999996"/>
    <n v="-0.67178305785123993"/>
    <n v="2.4046880189567034E-15"/>
    <n v="0.78330887936541582"/>
    <n v="1503.8599834710749"/>
    <m/>
    <x v="20"/>
    <m/>
    <s v=""/>
    <n v="-1503.8599834710749"/>
    <s v=""/>
  </r>
  <r>
    <s v="548633975"/>
    <n v="0"/>
    <s v="iHerb_AV CYG0792"/>
    <s v="Доставлен"/>
    <d v="2026-04-08T00:00:00"/>
    <x v="46"/>
    <s v="Витамины"/>
    <s v="LEX-33510"/>
    <x v="7"/>
    <x v="750"/>
    <n v="12.6"/>
    <n v="-2.52"/>
    <n v="-0.41340495867768606"/>
    <n v="1.4798080116656635E-15"/>
    <n v="0.48203623345564051"/>
    <n v="925.45229752066132"/>
    <m/>
    <x v="20"/>
    <m/>
    <s v=""/>
    <n v="-925.45229752066132"/>
    <s v="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NOW-00196"/>
    <x v="3"/>
    <x v="1954"/>
    <n v="34.53"/>
    <n v="-6.91"/>
    <n v="-1.3710952868852457"/>
    <n v="0"/>
    <n v="1.2940473086837143"/>
    <n v="2542.5837202868856"/>
    <n v="3900"/>
    <x v="927"/>
    <m/>
    <s v="2026 05"/>
    <n v="1357.4162797131144"/>
    <n v="0.53387279596046255"/>
  </r>
  <r>
    <s v="548470310"/>
    <n v="0"/>
    <s v="iHerb_OA CZN6870"/>
    <s v="Доставлен"/>
    <d v="2026-04-06T00:00:00"/>
    <x v="46"/>
    <s v="Витамины"/>
    <s v="WEH-08917"/>
    <x v="355"/>
    <x v="1955"/>
    <n v="46.54"/>
    <n v="-13.96"/>
    <n v="-1.6173165983606559"/>
    <n v="0"/>
    <n v="1.5264323431178641"/>
    <n v="2999.1809415983607"/>
    <m/>
    <x v="20"/>
    <m/>
    <s v=""/>
    <n v="-2999.1809415983607"/>
    <s v=""/>
  </r>
  <r>
    <s v="548470310"/>
    <n v="0"/>
    <s v="iHerb_OA CZN6870"/>
    <s v="Доставлен"/>
    <d v="2026-04-06T00:00:00"/>
    <x v="46"/>
    <s v="Витамины"/>
    <s v="CLF-06416"/>
    <x v="72"/>
    <x v="1677"/>
    <n v="49.92"/>
    <n v="-9.98"/>
    <n v="-1.9826772540983604"/>
    <n v="0"/>
    <n v="1.8712617490524097"/>
    <n v="3676.7123022540982"/>
    <n v="5300"/>
    <x v="927"/>
    <s v="Любовь Виталий"/>
    <s v="2026 05"/>
    <n v="1623.2876977459018"/>
    <n v="0.44150522649017321"/>
  </r>
  <r>
    <s v="548470310"/>
    <n v="0"/>
    <s v="iHerb_OA CZN6870"/>
    <s v="Доставлен"/>
    <d v="2026-04-06T00:00:00"/>
    <x v="46"/>
    <s v="Витамины"/>
    <s v="NOW-01418"/>
    <x v="3"/>
    <x v="1956"/>
    <n v="30.02"/>
    <n v="-6"/>
    <n v="-1.1923862704918033"/>
    <n v="0"/>
    <n v="1.1253807514331216"/>
    <n v="2211.1825112704919"/>
    <m/>
    <x v="20"/>
    <m/>
    <s v=""/>
    <n v="-2211.182511270491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PVP-000000"/>
    <n v="0"/>
    <s v="NSP_OA"/>
    <s v="Доставлен"/>
    <d v="2026-04-13T00:00:00"/>
    <x v="46"/>
    <s v="Витамины"/>
    <s v="NSP000935"/>
    <x v="131"/>
    <x v="1957"/>
    <n v="2503.38"/>
    <n v="0"/>
    <n v="0"/>
    <n v="-2.9201600725987647E-13"/>
    <n v="8.0268748869738751"/>
    <n v="2511.4068748869736"/>
    <m/>
    <x v="20"/>
    <m/>
    <s v=""/>
    <n v="-2511.4068748869736"/>
    <s v=""/>
  </r>
  <r>
    <s v="PVP-000000"/>
    <n v="0"/>
    <s v="NSP_OA"/>
    <s v="Доставлен"/>
    <d v="2026-04-13T00:00:00"/>
    <x v="46"/>
    <s v="Витамины"/>
    <s v="NSP004059"/>
    <x v="131"/>
    <x v="1958"/>
    <n v="2008.46"/>
    <n v="0"/>
    <n v="0"/>
    <n v="-2.3428423568981596E-13"/>
    <n v="6.439956033639139"/>
    <n v="2014.899956033639"/>
    <m/>
    <x v="20"/>
    <m/>
    <s v=""/>
    <n v="-2014.899956033639"/>
    <s v=""/>
  </r>
  <r>
    <s v="PVP-000000"/>
    <n v="0"/>
    <s v="NSP_OA"/>
    <s v="Доставлен"/>
    <d v="2026-04-13T00:00:00"/>
    <x v="46"/>
    <s v="Витамины"/>
    <s v="NSP001784"/>
    <x v="131"/>
    <x v="1959"/>
    <n v="1790.25"/>
    <n v="0"/>
    <n v="0"/>
    <n v="-2.0883032420047848E-13"/>
    <n v="5.7402842422664477"/>
    <n v="1795.9902842422662"/>
    <m/>
    <x v="20"/>
    <m/>
    <s v=""/>
    <n v="-1795.9902842422662"/>
    <s v=""/>
  </r>
  <r>
    <s v="PVP-000000"/>
    <n v="0"/>
    <s v="NSP_OA"/>
    <s v="Доставлен"/>
    <d v="2026-04-13T00:00:00"/>
    <x v="46"/>
    <s v="Витамины"/>
    <s v="NSP001580"/>
    <x v="131"/>
    <x v="1960"/>
    <n v="2553.13"/>
    <n v="0"/>
    <n v="0"/>
    <n v="-2.9781927977990091E-13"/>
    <n v="8.1863940273468696"/>
    <n v="2561.3163940273466"/>
    <m/>
    <x v="20"/>
    <m/>
    <s v=""/>
    <n v="-2561.3163940273466"/>
    <s v=""/>
  </r>
  <r>
    <s v="PVP-000000"/>
    <n v="0"/>
    <s v="NSP_OA"/>
    <s v="Доставлен"/>
    <d v="2026-04-13T00:00:00"/>
    <x v="46"/>
    <s v="Витамины"/>
    <s v="NSP001609"/>
    <x v="131"/>
    <x v="1961"/>
    <n v="3095.18"/>
    <n v="0"/>
    <n v="0"/>
    <n v="-3.610487042920469E-13"/>
    <n v="9.9244312140641036"/>
    <n v="3105.1044312140634"/>
    <m/>
    <x v="20"/>
    <m/>
    <s v=""/>
    <n v="-3105.1044312140634"/>
    <s v=""/>
  </r>
  <r>
    <s v="PVP-000000"/>
    <n v="0"/>
    <s v="NSP_OA"/>
    <s v="Доставлен"/>
    <d v="2026-04-13T00:00:00"/>
    <x v="46"/>
    <s v="Витамины"/>
    <s v="NSP001750"/>
    <x v="131"/>
    <x v="1032"/>
    <n v="3643.34"/>
    <n v="0"/>
    <n v="0"/>
    <n v="-4.2499085232373762E-13"/>
    <n v="11.682059595709559"/>
    <n v="3655.0220595957094"/>
    <m/>
    <x v="20"/>
    <m/>
    <s v=""/>
    <n v="-3655.0220595957094"/>
    <s v=""/>
  </r>
  <r>
    <s v="WB0209"/>
    <n v="0"/>
    <s v="WBRS"/>
    <s v="Доставлен"/>
    <d v="2026-04-01T00:00:00"/>
    <x v="46"/>
    <s v="Витамины"/>
    <s v="000000196"/>
    <x v="85"/>
    <x v="637"/>
    <n v="3092"/>
    <n v="0"/>
    <n v="0"/>
    <n v="0"/>
    <n v="0"/>
    <n v="3092"/>
    <n v="4200"/>
    <x v="883"/>
    <m/>
    <s v="2026 04"/>
    <n v="1108"/>
    <n v="0.35834411384217335"/>
  </r>
  <r>
    <s v="OZO0242"/>
    <n v="0"/>
    <s v="OZON_OA"/>
    <s v="Доставлен"/>
    <d v="2026-04-13T00:00:00"/>
    <x v="46"/>
    <s v="Витамины"/>
    <s v="892721541"/>
    <x v="162"/>
    <x v="618"/>
    <n v="1042"/>
    <n v="0"/>
    <n v="0"/>
    <n v="0"/>
    <n v="0"/>
    <n v="1042"/>
    <n v="2000"/>
    <x v="883"/>
    <s v="Виктория Бахчиванджи"/>
    <s v="2026 04"/>
    <n v="958"/>
    <n v="0.91938579654510555"/>
  </r>
  <r>
    <s v="OZO0243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928"/>
    <s v="Виктория Бахчиванджи"/>
    <s v="2026 05"/>
    <n v="1118"/>
    <n v="1.2675736961451247"/>
  </r>
  <r>
    <s v="OZO0244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639"/>
    <s v="Виктория Страховка"/>
    <s v="2026 05"/>
    <n v="1118"/>
    <n v="1.2675736961451247"/>
  </r>
  <r>
    <s v="549048707"/>
    <n v="0"/>
    <s v="iHerb_AV CYG0792"/>
    <s v="В пути"/>
    <d v="2026-04-16T00:00:00"/>
    <x v="46"/>
    <s v="Витамины"/>
    <s v="CLF-07211"/>
    <x v="72"/>
    <x v="1962"/>
    <n v="36.33"/>
    <n v="-3.63"/>
    <n v="-1.5389816575039819"/>
    <n v="0"/>
    <n v="0"/>
    <n v="2727.1141396495909"/>
    <m/>
    <x v="20"/>
    <m/>
    <s v=""/>
    <n v="-2727.1141396495909"/>
    <s v=""/>
  </r>
  <r>
    <s v="549048707"/>
    <n v="0"/>
    <s v="iHerb_AV CYG0792"/>
    <s v="В пути"/>
    <d v="2026-04-16T00:00:00"/>
    <x v="46"/>
    <s v="Витамины"/>
    <s v="DRB-00125"/>
    <x v="6"/>
    <x v="1771"/>
    <n v="18.739999999999998"/>
    <n v="-1.87"/>
    <n v="-0.79396393156245171"/>
    <n v="0"/>
    <n v="0"/>
    <n v="1406.9240225042386"/>
    <m/>
    <x v="20"/>
    <m/>
    <s v=""/>
    <n v="-1406.9240225042386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CGN-01429"/>
    <x v="1"/>
    <x v="1963"/>
    <n v="45.6"/>
    <n v="-4.5599999999999996"/>
    <n v="-1.9314925756563737"/>
    <n v="0"/>
    <n v="0"/>
    <n v="3422.6533422391203"/>
    <m/>
    <x v="20"/>
    <m/>
    <s v=""/>
    <n v="-3422.6533422391203"/>
    <s v=""/>
  </r>
  <r>
    <s v="549048707"/>
    <n v="0"/>
    <s v="iHerb_AV CYG0792"/>
    <s v="В пути"/>
    <d v="2026-04-16T00:00:00"/>
    <x v="46"/>
    <s v="Витамины"/>
    <s v="NCS-57165"/>
    <x v="217"/>
    <x v="1964"/>
    <n v="35.869999999999997"/>
    <n v="-3.59"/>
    <n v="-1.5192149206186096"/>
    <n v="0"/>
    <n v="0"/>
    <n v="2692.0869855623491"/>
    <m/>
    <x v="20"/>
    <m/>
    <s v=""/>
    <n v="-2692.0869855623491"/>
    <s v=""/>
  </r>
  <r>
    <s v="549048707"/>
    <n v="0"/>
    <s v="iHerb_AV CYG0792"/>
    <s v="В пути"/>
    <d v="2026-04-16T00:00:00"/>
    <x v="46"/>
    <s v="Витамины"/>
    <s v="NCS-57259"/>
    <x v="217"/>
    <x v="1965"/>
    <n v="47.72"/>
    <n v="-4.7699999999999996"/>
    <n v="-2.0213841648255668"/>
    <n v="0"/>
    <n v="0"/>
    <n v="3581.9434953501514"/>
    <m/>
    <x v="20"/>
    <m/>
    <s v=""/>
    <n v="-3581.9434953501514"/>
    <s v=""/>
  </r>
  <r>
    <s v="549048707"/>
    <n v="0"/>
    <s v="iHerb_AV CYG0792"/>
    <s v="В пути"/>
    <d v="2026-04-16T00:00:00"/>
    <x v="46"/>
    <s v="Витамины"/>
    <s v="NOW-00376"/>
    <x v="3"/>
    <x v="766"/>
    <n v="11.04"/>
    <n v="-1.1000000000000001"/>
    <n v="-0.4678127729538098"/>
    <n v="0"/>
    <n v="0"/>
    <n v="828.97598006473811"/>
    <m/>
    <x v="20"/>
    <m/>
    <s v=""/>
    <n v="-828.97598006473811"/>
    <s v=""/>
  </r>
  <r>
    <s v="549585146"/>
    <n v="0"/>
    <s v="iHerb_VP DFD1605"/>
    <s v="В пути"/>
    <d v="2026-04-26T00:00:00"/>
    <x v="46"/>
    <s v="Витамины"/>
    <s v="NOW-02372"/>
    <x v="3"/>
    <x v="1966"/>
    <n v="20.96"/>
    <n v="-2.1"/>
    <n v="-1.8956944373759477"/>
    <n v="-2.7280443781231588E-15"/>
    <n v="0"/>
    <n v="1469.5749625935159"/>
    <m/>
    <x v="20"/>
    <m/>
    <s v=""/>
    <n v="-1469.5749625935159"/>
    <s v=""/>
  </r>
  <r>
    <s v="549585146"/>
    <n v="0"/>
    <s v="iHerb_VP DFD1605"/>
    <s v="В пути"/>
    <d v="2026-04-26T00:00:00"/>
    <x v="46"/>
    <s v="Витамины"/>
    <s v="LKN-01550"/>
    <x v="1"/>
    <x v="1967"/>
    <n v="11.75"/>
    <n v="-1.18"/>
    <n v="-1.0624332027075167"/>
    <n v="-1.5289198874210916E-15"/>
    <n v="0"/>
    <n v="823.6165087281795"/>
    <m/>
    <x v="20"/>
    <m/>
    <s v=""/>
    <n v="-823.6165087281795"/>
    <s v=""/>
  </r>
  <r>
    <s v="549585146"/>
    <n v="0"/>
    <s v="iHerb_VP DFD1605"/>
    <s v="В пути"/>
    <d v="2026-04-26T00:00:00"/>
    <x v="46"/>
    <s v="Витамины"/>
    <s v="NFS-35493"/>
    <x v="23"/>
    <x v="1383"/>
    <n v="49.9"/>
    <n v="-4.99"/>
    <n v="-4.5140846862435735"/>
    <n v="-6.4961014327418373E-15"/>
    <n v="0"/>
    <n v="3499.3961596009972"/>
    <m/>
    <x v="20"/>
    <m/>
    <s v=""/>
    <n v="-3499.3961596009972"/>
    <s v=""/>
  </r>
  <r>
    <s v="549585146"/>
    <n v="0"/>
    <s v="iHerb_VP DFD1605"/>
    <s v="В пути"/>
    <d v="2026-04-26T00:00:00"/>
    <x v="46"/>
    <s v="Витамины"/>
    <s v="LEX-33510"/>
    <x v="7"/>
    <x v="750"/>
    <n v="12.6"/>
    <n v="-1.26"/>
    <n v="-1.1398289989312431"/>
    <n v="-1.6402981573656745E-15"/>
    <n v="0"/>
    <n v="883.61506234413957"/>
    <m/>
    <x v="20"/>
    <m/>
    <s v=""/>
    <n v="-883.61506234413957"/>
    <s v=""/>
  </r>
  <r>
    <s v="549585146"/>
    <n v="0"/>
    <s v="iHerb_VP DFD1605"/>
    <s v="В пути"/>
    <d v="2026-04-26T00:00:00"/>
    <x v="46"/>
    <s v="Витамины"/>
    <s v="LEX-30210"/>
    <x v="7"/>
    <x v="749"/>
    <n v="20.48"/>
    <n v="-2.0499999999999998"/>
    <n v="-1.8524734083159444"/>
    <n v="-2.6658461234787812E-15"/>
    <n v="0"/>
    <n v="1436.0692768079798"/>
    <m/>
    <x v="20"/>
    <m/>
    <s v=""/>
    <n v="-1436.0692768079798"/>
    <s v=""/>
  </r>
  <r>
    <s v="549585146"/>
    <n v="0"/>
    <s v="iHerb_VP DFD1605"/>
    <s v="В пути"/>
    <d v="2026-04-26T00:00:00"/>
    <x v="46"/>
    <s v="Витамины"/>
    <s v="JRW-18018"/>
    <x v="21"/>
    <x v="1940"/>
    <n v="22.1"/>
    <n v="-2.21"/>
    <n v="-1.9992238790778152"/>
    <n v="-2.8770308950620167E-15"/>
    <n v="0"/>
    <n v="1549.8327680798004"/>
    <m/>
    <x v="20"/>
    <m/>
    <s v=""/>
    <n v="-1549.8327680798004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LKN-01450"/>
    <x v="1"/>
    <x v="1968"/>
    <n v="17.68"/>
    <n v="-7.49"/>
    <n v="-1.0242378747010024"/>
    <n v="-1.4739539879679208E-15"/>
    <n v="0"/>
    <n v="794.00683291770565"/>
    <m/>
    <x v="20"/>
    <m/>
    <s v=""/>
    <n v="-794.00683291770565"/>
    <s v=""/>
  </r>
  <r>
    <s v="549585146"/>
    <n v="0"/>
    <s v="iHerb_VP DFD1605"/>
    <s v="В пути"/>
    <d v="2026-04-26T00:00:00"/>
    <x v="46"/>
    <s v="Витамины"/>
    <s v="CGN-01291"/>
    <x v="1"/>
    <x v="1969"/>
    <n v="13"/>
    <n v="-5.51"/>
    <n v="-0.75285001781261118"/>
    <n v="-1.0834068076427603E-15"/>
    <n v="0"/>
    <n v="583.62229426433908"/>
    <m/>
    <x v="20"/>
    <m/>
    <s v=""/>
    <n v="-583.62229426433908"/>
    <s v=""/>
  </r>
  <r>
    <s v="549419585"/>
    <n v="0"/>
    <s v="iHerb_MH DLE7202"/>
    <s v="В пути"/>
    <d v="2026-04-23T00:00:00"/>
    <x v="46"/>
    <s v="Витамины"/>
    <s v="SOL-02028"/>
    <x v="19"/>
    <x v="1970"/>
    <n v="35.130000000000003"/>
    <n v="0"/>
    <n v="-3.4613274567076986"/>
    <n v="-5.2078794715736109E-15"/>
    <n v="0"/>
    <n v="2742.402964218652"/>
    <m/>
    <x v="20"/>
    <m/>
    <s v=""/>
    <n v="-2742.402964218652"/>
    <s v=""/>
  </r>
  <r>
    <s v="549419585"/>
    <n v="0"/>
    <s v="iHerb_MH DLE7202"/>
    <s v="В пути"/>
    <d v="2026-04-23T00:00:00"/>
    <x v="46"/>
    <s v="Витамины"/>
    <s v="SOL-02058"/>
    <x v="19"/>
    <x v="1971"/>
    <n v="38.99"/>
    <n v="0"/>
    <n v="-3.8416498017942828"/>
    <n v="-5.7801087559537456E-15"/>
    <n v="0"/>
    <n v="3043.7316132902142"/>
    <m/>
    <x v="20"/>
    <m/>
    <s v=""/>
    <n v="-3043.7316132902142"/>
    <s v=""/>
  </r>
  <r>
    <s v="549419585"/>
    <n v="0"/>
    <s v="iHerb_MH DLE7202"/>
    <s v="В пути"/>
    <d v="2026-04-23T00:00:00"/>
    <x v="46"/>
    <s v="Витамины"/>
    <s v="QNL-00177"/>
    <x v="336"/>
    <x v="1901"/>
    <n v="57.92"/>
    <n v="-5.79"/>
    <n v="-5.136322240767786"/>
    <n v="-7.7280602577037391E-15"/>
    <n v="0"/>
    <n v="4069.4980508032536"/>
    <m/>
    <x v="20"/>
    <m/>
    <s v=""/>
    <n v="-4069.4980508032536"/>
    <s v=""/>
  </r>
  <r>
    <s v="549419585"/>
    <n v="0"/>
    <s v="iHerb_MH DLE7202"/>
    <s v="В пути"/>
    <d v="2026-04-23T00:00:00"/>
    <x v="46"/>
    <s v="Витамины"/>
    <s v="NCS-67130"/>
    <x v="217"/>
    <x v="1972"/>
    <n v="72.739999999999995"/>
    <n v="-7.27"/>
    <n v="-6.4507005007302309"/>
    <n v="-9.7056609451729087E-15"/>
    <n v="0"/>
    <n v="5110.8773716878768"/>
    <m/>
    <x v="20"/>
    <m/>
    <s v=""/>
    <n v="-5110.8773716878768"/>
    <s v=""/>
  </r>
  <r>
    <s v="549915801"/>
    <n v="0"/>
    <s v="iHerb_MH DLE7202"/>
    <s v="В пути"/>
    <d v="2026-04-30T00:00:00"/>
    <x v="46"/>
    <s v="Витамины"/>
    <s v="DRB-00087"/>
    <x v="6"/>
    <x v="1891"/>
    <n v="25.93"/>
    <n v="-2.59"/>
    <n v="-1.1900505282498852"/>
    <n v="0"/>
    <n v="0"/>
    <n v="1908.3883754402084"/>
    <m/>
    <x v="20"/>
    <m/>
    <s v=""/>
    <n v="-1908.3883754402084"/>
    <s v=""/>
  </r>
  <r>
    <s v="549915801"/>
    <n v="0"/>
    <s v="iHerb_MH DLE7202"/>
    <s v="В пути"/>
    <d v="2026-04-30T00:00:00"/>
    <x v="46"/>
    <s v="Косметика"/>
    <s v="TSS-23530"/>
    <x v="356"/>
    <x v="1973"/>
    <n v="38.44"/>
    <n v="-3.84"/>
    <n v="-1.7641708773541567"/>
    <n v="0"/>
    <n v="0"/>
    <n v="2829.0590312866839"/>
    <m/>
    <x v="20"/>
    <m/>
    <s v=""/>
    <n v="-2829.0590312866839"/>
    <s v=""/>
  </r>
  <r>
    <s v="549915801"/>
    <n v="0"/>
    <s v="iHerb_MH DLE7202"/>
    <s v="В пути"/>
    <d v="2026-04-30T00:00:00"/>
    <x v="46"/>
    <s v="Косметика"/>
    <s v="AUU-73143"/>
    <x v="304"/>
    <x v="1549"/>
    <n v="22.93"/>
    <n v="-13.96"/>
    <n v="-0.45735875057418462"/>
    <n v="0"/>
    <n v="0"/>
    <n v="733.42946562547843"/>
    <m/>
    <x v="20"/>
    <m/>
    <s v=""/>
    <n v="-733.42946562547843"/>
    <s v=""/>
  </r>
  <r>
    <s v="549915801"/>
    <n v="0"/>
    <s v="iHerb_MH DLE7202"/>
    <s v="В пути"/>
    <d v="2026-04-30T00:00:00"/>
    <x v="46"/>
    <s v="Витамины"/>
    <s v="NWY-11750"/>
    <x v="16"/>
    <x v="98"/>
    <n v="10.24"/>
    <n v="-1.02"/>
    <n v="-0.47010564997703264"/>
    <n v="0"/>
    <n v="0"/>
    <n v="753.87064359720318"/>
    <m/>
    <x v="20"/>
    <m/>
    <s v=""/>
    <n v="-753.87064359720318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CAL-74810"/>
    <x v="138"/>
    <x v="1027"/>
    <n v="16.59"/>
    <n v="-1.66"/>
    <n v="-0.76124483233807994"/>
    <n v="0"/>
    <n v="0"/>
    <n v="1220.7471484713928"/>
    <m/>
    <x v="20"/>
    <m/>
    <s v=""/>
    <n v="-1220.7471484713928"/>
    <s v=""/>
  </r>
  <r>
    <s v="549915801"/>
    <n v="0"/>
    <s v="iHerb_MH DLE7202"/>
    <s v="В пути"/>
    <d v="2026-04-30T00:00:00"/>
    <x v="46"/>
    <s v="Витамины"/>
    <s v="CAL-86331"/>
    <x v="138"/>
    <x v="1975"/>
    <n v="11.28"/>
    <n v="-1.1299999999999999"/>
    <n v="-0.51752411575562696"/>
    <n v="0"/>
    <n v="0"/>
    <n v="829.91182565201848"/>
    <m/>
    <x v="20"/>
    <m/>
    <s v=""/>
    <n v="-829.91182565201848"/>
    <s v=""/>
  </r>
  <r>
    <s v="549915801"/>
    <n v="0"/>
    <s v="iHerb_MH DLE7202"/>
    <s v="В пути"/>
    <d v="2026-04-30T00:00:00"/>
    <x v="46"/>
    <s v="Витамины"/>
    <s v="NFS-26841"/>
    <x v="23"/>
    <x v="1976"/>
    <n v="62.05"/>
    <n v="-6.21"/>
    <n v="-2.8471474506201191"/>
    <n v="0"/>
    <n v="0"/>
    <n v="4565.7415117644059"/>
    <m/>
    <x v="20"/>
    <m/>
    <s v=""/>
    <n v="-4565.7415117644059"/>
    <s v=""/>
  </r>
  <r>
    <s v="549915801"/>
    <n v="0"/>
    <s v="iHerb_MH DLE7202"/>
    <s v="В пути"/>
    <d v="2026-04-30T00:00:00"/>
    <x v="46"/>
    <s v="Витамины"/>
    <s v="NFS-03544"/>
    <x v="23"/>
    <x v="1830"/>
    <n v="20.46"/>
    <n v="-2.0499999999999998"/>
    <n v="-0.93868167202572339"/>
    <n v="0"/>
    <n v="0"/>
    <n v="1505.2883458377994"/>
    <m/>
    <x v="20"/>
    <m/>
    <s v=""/>
    <n v="-1505.2883458377994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NOW-00475"/>
    <x v="3"/>
    <x v="1974"/>
    <n v="11.37"/>
    <n v="-1.1399999999999999"/>
    <n v="-1.0076216024700109"/>
    <n v="4.414952990935361E-15"/>
    <n v="0"/>
    <n v="798.6623186718632"/>
    <m/>
    <x v="20"/>
    <m/>
    <s v=""/>
    <n v="-798.6623186718632"/>
    <s v=""/>
  </r>
  <r>
    <s v="549485424"/>
    <n v="0"/>
    <s v="iHerb_OA CZN6870"/>
    <s v="В пути"/>
    <d v="2026-04-24T00:00:00"/>
    <x v="46"/>
    <s v="Витамины"/>
    <s v="NOW-00076"/>
    <x v="3"/>
    <x v="434"/>
    <n v="22.75"/>
    <n v="-2.2799999999999998"/>
    <n v="-2.0162281722933653"/>
    <n v="8.8342216739439723E-15"/>
    <n v="0"/>
    <n v="1598.1053434225844"/>
    <m/>
    <x v="20"/>
    <m/>
    <s v=""/>
    <n v="-1598.1053434225844"/>
    <s v=""/>
  </r>
  <r>
    <s v="549485424"/>
    <n v="0"/>
    <s v="iHerb_OA CZN6870"/>
    <s v="В пути"/>
    <d v="2026-04-24T00:00:00"/>
    <x v="46"/>
    <s v="Витамины"/>
    <s v="CAR-01545"/>
    <x v="154"/>
    <x v="1360"/>
    <n v="64.14"/>
    <n v="-6.41"/>
    <n v="-5.686216530849828"/>
    <n v="2.4914490338875697E-14"/>
    <n v="0"/>
    <n v="4507.016193247965"/>
    <m/>
    <x v="20"/>
    <m/>
    <s v=""/>
    <n v="-4507.016193247965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NOW-00105"/>
    <x v="3"/>
    <x v="485"/>
    <n v="12.89"/>
    <n v="-1.29"/>
    <n v="-1.1425621298780184"/>
    <n v="5.0062028049706933E-15"/>
    <n v="0"/>
    <n v="905.61905147542677"/>
    <m/>
    <x v="20"/>
    <m/>
    <s v=""/>
    <n v="-905.61905147542677"/>
    <s v=""/>
  </r>
  <r>
    <s v="549485424"/>
    <n v="0"/>
    <s v="iHerb_OA CZN6870"/>
    <s v="В пути"/>
    <d v="2026-04-24T00:00:00"/>
    <x v="46"/>
    <s v="Косметика"/>
    <s v="LAG-35723"/>
    <x v="352"/>
    <x v="1977"/>
    <n v="6.51"/>
    <n v="-3.26"/>
    <n v="-0.32011438983651375"/>
    <n v="1.4025999238064441E-15"/>
    <n v="0"/>
    <n v="253.72947562889112"/>
    <m/>
    <x v="20"/>
    <m/>
    <s v=""/>
    <n v="-253.72947562889112"/>
    <s v=""/>
  </r>
  <r>
    <s v="549485424"/>
    <n v="0"/>
    <s v="iHerb_OA CZN6870"/>
    <s v="В пути"/>
    <d v="2026-04-24T00:00:00"/>
    <x v="46"/>
    <s v="Косметика"/>
    <s v="LAG-35722"/>
    <x v="352"/>
    <x v="1978"/>
    <n v="6.51"/>
    <n v="-3.25"/>
    <n v="-0.32109935718985688"/>
    <n v="1.4069156158796947E-15"/>
    <n v="0"/>
    <n v="254.51018170774918"/>
    <m/>
    <x v="20"/>
    <m/>
    <s v=""/>
    <n v="-254.51018170774918"/>
    <s v=""/>
  </r>
  <r>
    <s v="OZO0248"/>
    <n v="0"/>
    <s v="OZON_OA"/>
    <s v="Доставлен"/>
    <d v="2026-04-29T00:00:00"/>
    <x v="46"/>
    <s v="Витамины"/>
    <s v="NOW-00475"/>
    <x v="3"/>
    <x v="1974"/>
    <n v="972"/>
    <n v="0"/>
    <n v="0"/>
    <n v="0"/>
    <n v="0"/>
    <n v="972"/>
    <m/>
    <x v="20"/>
    <m/>
    <s v=""/>
    <n v="-972"/>
    <s v=""/>
  </r>
  <r>
    <s v="OZO0251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s v="OZO0250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8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5">
        <item h="1" x="48"/>
        <item m="1" x="76"/>
        <item m="1" x="77"/>
        <item m="1" x="78"/>
        <item m="1" x="79"/>
        <item m="1" x="60"/>
        <item m="1" x="61"/>
        <item m="1" x="63"/>
        <item m="1" x="121"/>
        <item m="1" x="122"/>
        <item m="1" x="123"/>
        <item m="1" x="106"/>
        <item m="1" x="107"/>
        <item m="1" x="109"/>
        <item m="1" x="100"/>
        <item m="1" x="101"/>
        <item m="1" x="103"/>
        <item m="1" x="91"/>
        <item m="1" x="92"/>
        <item m="1" x="93"/>
        <item m="1" x="82"/>
        <item m="1" x="84"/>
        <item m="1" x="85"/>
        <item m="1" x="87"/>
        <item m="1" x="71"/>
        <item m="1" x="72"/>
        <item m="1" x="74"/>
        <item m="1" x="75"/>
        <item m="1" x="53"/>
        <item m="1" x="55"/>
        <item m="1" x="56"/>
        <item m="1" x="58"/>
        <item m="1" x="90"/>
        <item m="1" x="64"/>
        <item m="1" x="110"/>
        <item m="1" x="94"/>
        <item m="1" x="65"/>
        <item m="1" x="66"/>
        <item m="1" x="67"/>
        <item m="1" x="69"/>
        <item m="1" x="49"/>
        <item m="1" x="50"/>
        <item m="1" x="51"/>
        <item m="1" x="52"/>
        <item m="1" x="111"/>
        <item m="1" x="112"/>
        <item m="1" x="113"/>
        <item m="1" x="115"/>
        <item m="1" x="117"/>
        <item m="1" x="70"/>
        <item m="1" x="116"/>
        <item m="1" x="9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m="1" x="119"/>
        <item m="1" x="98"/>
        <item m="1" x="81"/>
        <item m="1" x="102"/>
        <item m="1" x="86"/>
        <item m="1" x="57"/>
        <item m="1" x="89"/>
        <item m="1" x="62"/>
        <item m="1" x="108"/>
        <item m="1" x="68"/>
        <item m="1" x="114"/>
        <item m="1" x="95"/>
        <item m="1" x="73"/>
        <item m="1" x="118"/>
        <item m="1" x="97"/>
        <item m="1" x="80"/>
        <item m="1" x="120"/>
        <item m="1" x="99"/>
        <item m="1" x="83"/>
        <item m="1" x="54"/>
        <item m="1" x="104"/>
        <item m="1" x="88"/>
        <item m="1" x="59"/>
        <item m="1" x="105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8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419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9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7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t="default"/>
      </items>
    </pivotField>
    <pivotField axis="axisRow" dataField="1" showAll="0" sortType="ascending">
      <items count="2079">
        <item x="1657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8"/>
        <item x="890"/>
        <item x="1647"/>
        <item x="485"/>
        <item x="468"/>
        <item x="287"/>
        <item x="1226"/>
        <item x="1466"/>
        <item x="1736"/>
        <item x="780"/>
        <item x="1018"/>
        <item x="622"/>
        <item x="1290"/>
        <item x="1589"/>
        <item x="533"/>
        <item x="534"/>
        <item x="327"/>
        <item x="1079"/>
        <item x="1080"/>
        <item x="1215"/>
        <item x="914"/>
        <item x="45"/>
        <item x="358"/>
        <item x="589"/>
        <item x="588"/>
        <item x="1455"/>
        <item x="1279"/>
        <item x="606"/>
        <item x="350"/>
        <item x="1791"/>
        <item x="393"/>
        <item x="1709"/>
        <item x="753"/>
        <item x="1085"/>
        <item x="438"/>
        <item x="1228"/>
        <item x="492"/>
        <item x="620"/>
        <item x="562"/>
        <item x="510"/>
        <item x="66"/>
        <item x="65"/>
        <item x="563"/>
        <item x="1151"/>
        <item x="398"/>
        <item x="625"/>
        <item x="1452"/>
        <item x="1373"/>
        <item x="741"/>
        <item x="96"/>
        <item x="420"/>
        <item x="1223"/>
        <item x="1222"/>
        <item x="1427"/>
        <item x="331"/>
        <item x="1399"/>
        <item x="515"/>
        <item x="1377"/>
        <item x="1742"/>
        <item x="1393"/>
        <item x="349"/>
        <item x="1494"/>
        <item x="1755"/>
        <item x="1868"/>
        <item x="444"/>
        <item x="458"/>
        <item x="459"/>
        <item x="461"/>
        <item x="460"/>
        <item x="314"/>
        <item x="317"/>
        <item x="1149"/>
        <item x="1750"/>
        <item x="1806"/>
        <item x="1464"/>
        <item x="1465"/>
        <item x="1553"/>
        <item x="1788"/>
        <item x="1548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10"/>
        <item x="1245"/>
        <item x="1022"/>
        <item x="1254"/>
        <item x="1246"/>
        <item x="722"/>
        <item x="373"/>
        <item x="359"/>
        <item x="127"/>
        <item x="633"/>
        <item x="175"/>
        <item x="1861"/>
        <item x="897"/>
        <item x="871"/>
        <item x="1356"/>
        <item x="1088"/>
        <item x="58"/>
        <item x="849"/>
        <item x="1089"/>
        <item x="1319"/>
        <item x="1258"/>
        <item x="1718"/>
        <item x="769"/>
        <item x="1514"/>
        <item x="1520"/>
        <item x="1400"/>
        <item x="88"/>
        <item x="1714"/>
        <item x="1902"/>
        <item x="1703"/>
        <item x="1866"/>
        <item x="1140"/>
        <item x="103"/>
        <item x="752"/>
        <item x="133"/>
        <item x="131"/>
        <item x="356"/>
        <item x="686"/>
        <item x="1283"/>
        <item x="140"/>
        <item x="77"/>
        <item x="276"/>
        <item x="137"/>
        <item x="911"/>
        <item x="899"/>
        <item x="913"/>
        <item x="156"/>
        <item x="693"/>
        <item x="1286"/>
        <item x="1093"/>
        <item x="1273"/>
        <item x="1094"/>
        <item x="1250"/>
        <item x="1333"/>
        <item x="1348"/>
        <item x="11"/>
        <item x="203"/>
        <item x="830"/>
        <item x="970"/>
        <item x="1342"/>
        <item x="738"/>
        <item x="1252"/>
        <item x="47"/>
        <item x="1336"/>
        <item x="257"/>
        <item x="560"/>
        <item x="1251"/>
        <item x="660"/>
        <item x="1334"/>
        <item x="8"/>
        <item m="1" x="2033"/>
        <item x="1277"/>
        <item x="1166"/>
        <item x="600"/>
        <item x="532"/>
        <item x="1013"/>
        <item x="1165"/>
        <item x="286"/>
        <item x="1030"/>
        <item x="879"/>
        <item x="858"/>
        <item x="1160"/>
        <item x="836"/>
        <item x="807"/>
        <item x="946"/>
        <item x="717"/>
        <item x="581"/>
        <item x="806"/>
        <item x="945"/>
        <item x="947"/>
        <item x="904"/>
        <item x="1324"/>
        <item x="1020"/>
        <item x="221"/>
        <item x="288"/>
        <item x="222"/>
        <item x="624"/>
        <item x="51"/>
        <item x="20"/>
        <item x="1536"/>
        <item x="1708"/>
        <item x="74"/>
        <item x="86"/>
        <item x="1921"/>
        <item x="689"/>
        <item x="1270"/>
        <item x="1267"/>
        <item x="1269"/>
        <item x="1268"/>
        <item x="1221"/>
        <item x="1474"/>
        <item x="453"/>
        <item x="1145"/>
        <item x="593"/>
        <item x="70"/>
        <item x="69"/>
        <item x="659"/>
        <item x="770"/>
        <item x="1856"/>
        <item x="1860"/>
        <item x="1204"/>
        <item x="1924"/>
        <item x="1"/>
        <item x="145"/>
        <item x="1395"/>
        <item x="1789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2"/>
        <item x="233"/>
        <item x="275"/>
        <item x="967"/>
        <item x="377"/>
        <item x="1363"/>
        <item x="1156"/>
        <item x="691"/>
        <item x="690"/>
        <item x="1842"/>
        <item x="447"/>
        <item x="337"/>
        <item x="462"/>
        <item x="813"/>
        <item x="824"/>
        <item x="1574"/>
        <item x="854"/>
        <item x="783"/>
        <item x="1303"/>
        <item x="699"/>
        <item x="281"/>
        <item x="1568"/>
        <item x="1335"/>
        <item x="1600"/>
        <item x="1819"/>
        <item x="1389"/>
        <item x="1729"/>
        <item x="546"/>
        <item x="545"/>
        <item x="572"/>
        <item x="573"/>
        <item x="574"/>
        <item x="1154"/>
        <item x="296"/>
        <item x="1584"/>
        <item x="36"/>
        <item x="454"/>
        <item x="785"/>
        <item x="870"/>
        <item x="1162"/>
        <item x="132"/>
        <item x="630"/>
        <item x="50"/>
        <item x="200"/>
        <item x="380"/>
        <item x="700"/>
        <item x="683"/>
        <item x="566"/>
        <item x="499"/>
        <item x="963"/>
        <item x="1763"/>
        <item x="1740"/>
        <item x="1731"/>
        <item x="1021"/>
        <item x="177"/>
        <item x="1649"/>
        <item x="1354"/>
        <item x="1844"/>
        <item x="1805"/>
        <item m="1" x="1991"/>
        <item x="1676"/>
        <item x="1654"/>
        <item x="136"/>
        <item m="1" x="2018"/>
        <item x="1598"/>
        <item x="1619"/>
        <item x="1593"/>
        <item x="1437"/>
        <item x="1274"/>
        <item x="842"/>
        <item x="1111"/>
        <item x="1189"/>
        <item x="1180"/>
        <item x="995"/>
        <item x="984"/>
        <item x="994"/>
        <item x="1325"/>
        <item x="220"/>
        <item x="219"/>
        <item x="217"/>
        <item x="466"/>
        <item x="218"/>
        <item x="815"/>
        <item x="1019"/>
        <item m="1" x="2013"/>
        <item x="1027"/>
        <item x="413"/>
        <item x="1147"/>
        <item x="1172"/>
        <item x="467"/>
        <item x="1144"/>
        <item x="878"/>
        <item x="195"/>
        <item x="196"/>
        <item x="384"/>
        <item m="1" x="2046"/>
        <item m="1" x="2030"/>
        <item m="1" x="2019"/>
        <item m="1" x="2012"/>
        <item m="1" x="2053"/>
        <item m="1" x="2022"/>
        <item m="1" x="1999"/>
        <item m="1" x="2068"/>
        <item m="1" x="1986"/>
        <item m="1" x="2050"/>
        <item m="1" x="1992"/>
        <item m="1" x="2020"/>
        <item m="1" x="2023"/>
        <item m="1" x="2038"/>
        <item m="1" x="2027"/>
        <item m="1" x="2054"/>
        <item m="1" x="2024"/>
        <item m="1" x="1983"/>
        <item m="1" x="2028"/>
        <item m="1" x="2069"/>
        <item m="1" x="2041"/>
        <item m="1" x="2051"/>
        <item m="1" x="2049"/>
        <item m="1" x="2055"/>
        <item m="1" x="2025"/>
        <item m="1" x="2000"/>
        <item m="1" x="1984"/>
        <item m="1" x="2070"/>
        <item m="1" x="2002"/>
        <item m="1" x="2042"/>
        <item m="1" x="2052"/>
        <item m="1" x="1993"/>
        <item m="1" x="2066"/>
        <item m="1" x="1989"/>
        <item m="1" x="2056"/>
        <item m="1" x="1994"/>
        <item m="1" x="2026"/>
        <item m="1" x="2067"/>
        <item m="1" x="2001"/>
        <item m="1" x="2040"/>
        <item m="1" x="1985"/>
        <item m="1" x="2029"/>
        <item m="1" x="2071"/>
        <item m="1" x="2003"/>
        <item m="1" x="2043"/>
        <item m="1" x="1987"/>
        <item m="1" x="2075"/>
        <item m="1" x="2016"/>
        <item m="1" x="2058"/>
        <item m="1" x="1997"/>
        <item m="1" x="2047"/>
        <item m="1" x="1995"/>
        <item m="1" x="1998"/>
        <item m="1" x="2074"/>
        <item m="1" x="2005"/>
        <item m="1" x="2045"/>
        <item m="1" x="2076"/>
        <item m="1" x="2007"/>
        <item m="1" x="2037"/>
        <item m="1" x="2059"/>
        <item m="1" x="2072"/>
        <item m="1" x="2060"/>
        <item m="1" x="1996"/>
        <item m="1" x="2011"/>
        <item m="1" x="2057"/>
        <item m="1" x="2065"/>
        <item m="1" x="2032"/>
        <item m="1" x="2064"/>
        <item m="1" x="2035"/>
        <item m="1" x="2039"/>
        <item x="1199"/>
        <item x="1493"/>
        <item x="1497"/>
        <item x="1025"/>
        <item x="1498"/>
        <item x="607"/>
        <item x="174"/>
        <item x="1480"/>
        <item x="1023"/>
        <item x="1793"/>
        <item x="1225"/>
        <item x="567"/>
        <item x="1208"/>
        <item x="537"/>
        <item x="571"/>
        <item x="536"/>
        <item x="608"/>
        <item x="1133"/>
        <item x="896"/>
        <item x="737"/>
        <item x="657"/>
        <item x="658"/>
        <item x="440"/>
        <item x="1447"/>
        <item x="263"/>
        <item x="264"/>
        <item x="1082"/>
        <item x="1157"/>
        <item x="500"/>
        <item x="502"/>
        <item x="1272"/>
        <item x="372"/>
        <item x="465"/>
        <item x="464"/>
        <item x="369"/>
        <item x="371"/>
        <item x="315"/>
        <item x="618"/>
        <item x="787"/>
        <item x="1050"/>
        <item x="1131"/>
        <item x="846"/>
        <item x="921"/>
        <item x="956"/>
        <item x="1209"/>
        <item x="834"/>
        <item x="483"/>
        <item m="1" x="2010"/>
        <item x="484"/>
        <item x="437"/>
        <item x="439"/>
        <item x="1518"/>
        <item x="1767"/>
        <item x="1081"/>
        <item x="1009"/>
        <item x="869"/>
        <item x="1086"/>
        <item x="985"/>
        <item x="1203"/>
        <item x="1135"/>
        <item x="986"/>
        <item x="1197"/>
        <item x="1201"/>
        <item x="944"/>
        <item x="906"/>
        <item x="662"/>
        <item x="1353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2"/>
        <item x="271"/>
        <item x="407"/>
        <item x="274"/>
        <item x="390"/>
        <item x="410"/>
        <item x="406"/>
        <item x="266"/>
        <item x="638"/>
        <item x="267"/>
        <item x="409"/>
        <item x="1825"/>
        <item x="472"/>
        <item x="1271"/>
        <item x="1460"/>
        <item x="1943"/>
        <item x="729"/>
        <item x="1914"/>
        <item x="278"/>
        <item x="880"/>
        <item x="850"/>
        <item x="1690"/>
        <item x="1710"/>
        <item x="941"/>
        <item x="1192"/>
        <item x="1487"/>
        <item x="198"/>
        <item x="524"/>
        <item x="385"/>
        <item x="1864"/>
        <item x="1660"/>
        <item x="1863"/>
        <item x="1883"/>
        <item x="1420"/>
        <item x="1419"/>
        <item x="24"/>
        <item x="818"/>
        <item x="1173"/>
        <item x="1851"/>
        <item x="399"/>
        <item x="1351"/>
        <item x="1073"/>
        <item x="933"/>
        <item x="798"/>
        <item x="1716"/>
        <item x="241"/>
        <item x="40"/>
        <item x="1549"/>
        <item x="547"/>
        <item x="352"/>
        <item x="1859"/>
        <item x="1937"/>
        <item x="1858"/>
        <item x="1801"/>
        <item x="1670"/>
        <item x="602"/>
        <item x="688"/>
        <item x="1153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5"/>
        <item x="1910"/>
        <item x="1302"/>
        <item x="301"/>
        <item x="1330"/>
        <item x="355"/>
        <item x="1287"/>
        <item x="1349"/>
        <item x="1580"/>
        <item x="1213"/>
        <item x="68"/>
        <item x="1689"/>
        <item x="1835"/>
        <item x="1421"/>
        <item x="1713"/>
        <item x="19"/>
        <item x="332"/>
        <item x="1391"/>
        <item x="733"/>
        <item x="1644"/>
        <item x="206"/>
        <item x="841"/>
        <item x="1490"/>
        <item x="1862"/>
        <item x="1368"/>
        <item x="592"/>
        <item x="855"/>
        <item x="473"/>
        <item x="474"/>
        <item x="1944"/>
        <item x="887"/>
        <item x="511"/>
        <item x="811"/>
        <item x="1048"/>
        <item x="907"/>
        <item x="448"/>
        <item x="44"/>
        <item x="330"/>
        <item x="710"/>
        <item x="654"/>
        <item x="767"/>
        <item x="1220"/>
        <item x="321"/>
        <item x="955"/>
        <item x="489"/>
        <item x="490"/>
        <item x="828"/>
        <item x="1255"/>
        <item x="611"/>
        <item x="724"/>
        <item x="980"/>
        <item x="1834"/>
        <item x="795"/>
        <item x="1848"/>
        <item x="1874"/>
        <item x="1781"/>
        <item x="1463"/>
        <item x="1759"/>
        <item x="501"/>
        <item x="383"/>
        <item x="552"/>
        <item x="1308"/>
        <item x="1307"/>
        <item x="1298"/>
        <item x="692"/>
        <item x="316"/>
        <item x="312"/>
        <item x="360"/>
        <item x="294"/>
        <item x="908"/>
        <item x="1787"/>
        <item x="1177"/>
        <item x="216"/>
        <item x="215"/>
        <item x="205"/>
        <item x="364"/>
        <item x="231"/>
        <item x="1242"/>
        <item x="300"/>
        <item x="751"/>
        <item x="419"/>
        <item x="1183"/>
        <item x="1184"/>
        <item x="1181"/>
        <item x="1188"/>
        <item x="1185"/>
        <item x="1186"/>
        <item x="961"/>
        <item x="106"/>
        <item x="262"/>
        <item x="1132"/>
        <item x="1306"/>
        <item x="903"/>
        <item x="28"/>
        <item x="1311"/>
        <item x="1205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2"/>
        <item x="1865"/>
        <item x="777"/>
        <item x="778"/>
        <item x="1182"/>
        <item x="1187"/>
        <item x="1281"/>
        <item x="817"/>
        <item x="319"/>
        <item x="1675"/>
        <item x="1821"/>
        <item x="765"/>
        <item x="1230"/>
        <item x="1792"/>
        <item x="1601"/>
        <item x="1747"/>
        <item x="1784"/>
        <item x="1693"/>
        <item x="1329"/>
        <item x="1799"/>
        <item m="1" x="2062"/>
        <item x="542"/>
        <item x="42"/>
        <item x="1872"/>
        <item m="1" x="1990"/>
        <item x="550"/>
        <item x="1276"/>
        <item x="1275"/>
        <item x="125"/>
        <item x="861"/>
        <item x="1857"/>
        <item x="197"/>
        <item x="135"/>
        <item x="1291"/>
        <item x="261"/>
        <item x="1569"/>
        <item x="1100"/>
        <item x="1171"/>
        <item x="708"/>
        <item x="857"/>
        <item x="763"/>
        <item x="1102"/>
        <item x="1101"/>
        <item x="1341"/>
        <item x="1328"/>
        <item x="703"/>
        <item x="698"/>
        <item x="674"/>
        <item x="599"/>
        <item x="529"/>
        <item x="518"/>
        <item x="838"/>
        <item x="1326"/>
        <item x="417"/>
        <item x="1367"/>
        <item x="667"/>
        <item x="702"/>
        <item x="701"/>
        <item x="1340"/>
        <item x="1339"/>
        <item x="856"/>
        <item x="1098"/>
        <item x="1097"/>
        <item x="497"/>
        <item x="1369"/>
        <item x="786"/>
        <item x="958"/>
        <item x="957"/>
        <item x="779"/>
        <item x="776"/>
        <item x="1128"/>
        <item x="1163"/>
        <item x="721"/>
        <item x="1074"/>
        <item x="1049"/>
        <item x="1550"/>
        <item x="1503"/>
        <item x="1471"/>
        <item x="333"/>
        <item x="1544"/>
        <item x="486"/>
        <item x="1786"/>
        <item x="31"/>
        <item x="192"/>
        <item x="193"/>
        <item x="173"/>
        <item x="95"/>
        <item x="1280"/>
        <item x="709"/>
        <item x="1312"/>
        <item x="182"/>
        <item x="183"/>
        <item x="167"/>
        <item x="516"/>
        <item x="1362"/>
        <item x="117"/>
        <item x="1441"/>
        <item x="1191"/>
        <item x="975"/>
        <item x="1035"/>
        <item x="792"/>
        <item x="938"/>
        <item x="508"/>
        <item x="535"/>
        <item x="876"/>
        <item x="793"/>
        <item x="577"/>
        <item x="155"/>
        <item x="1515"/>
        <item x="1776"/>
        <item x="1737"/>
        <item x="76"/>
        <item x="1327"/>
        <item x="523"/>
        <item x="522"/>
        <item x="820"/>
        <item x="819"/>
        <item x="759"/>
        <item x="760"/>
        <item x="761"/>
        <item x="260"/>
        <item x="1764"/>
        <item x="1697"/>
        <item x="1964"/>
        <item x="1432"/>
        <item x="1809"/>
        <item x="1486"/>
        <item x="435"/>
        <item m="1" x="2008"/>
        <item x="258"/>
        <item x="102"/>
        <item x="46"/>
        <item m="1" x="2017"/>
        <item x="554"/>
        <item x="668"/>
        <item x="555"/>
        <item x="716"/>
        <item x="559"/>
        <item x="90"/>
        <item x="251"/>
        <item x="671"/>
        <item x="1075"/>
        <item x="925"/>
        <item x="627"/>
        <item x="1259"/>
        <item x="898"/>
        <item x="112"/>
        <item x="120"/>
        <item x="808"/>
        <item x="1168"/>
        <item x="1309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3"/>
        <item x="1076"/>
        <item x="285"/>
        <item x="141"/>
        <item x="244"/>
        <item x="936"/>
        <item x="375"/>
        <item x="656"/>
        <item x="405"/>
        <item x="72"/>
        <item x="188"/>
        <item x="1206"/>
        <item x="1071"/>
        <item x="959"/>
        <item x="25"/>
        <item x="1029"/>
        <item x="1028"/>
        <item x="1072"/>
        <item m="1" x="1988"/>
        <item x="541"/>
        <item x="847"/>
        <item x="61"/>
        <item x="342"/>
        <item x="427"/>
        <item x="653"/>
        <item x="739"/>
        <item x="570"/>
        <item x="1682"/>
        <item x="1663"/>
        <item x="1837"/>
        <item x="471"/>
        <item x="1623"/>
        <item x="432"/>
        <item x="180"/>
        <item x="297"/>
        <item x="1196"/>
        <item x="1175"/>
        <item x="1174"/>
        <item x="451"/>
        <item x="804"/>
        <item x="142"/>
        <item x="877"/>
        <item x="52"/>
        <item x="844"/>
        <item x="964"/>
        <item x="651"/>
        <item x="669"/>
        <item x="1169"/>
        <item x="430"/>
        <item x="83"/>
        <item x="100"/>
        <item x="549"/>
        <item x="1294"/>
        <item m="1" x="1982"/>
        <item x="1293"/>
        <item x="1357"/>
        <item x="212"/>
        <item x="1148"/>
        <item m="1" x="2014"/>
        <item x="187"/>
        <item x="1110"/>
        <item x="553"/>
        <item x="469"/>
        <item x="345"/>
        <item m="1" x="1980"/>
        <item x="538"/>
        <item x="513"/>
        <item x="623"/>
        <item x="905"/>
        <item x="650"/>
        <item x="429"/>
        <item m="1" x="2036"/>
        <item x="893"/>
        <item x="895"/>
        <item x="105"/>
        <item x="1005"/>
        <item x="1137"/>
        <item x="576"/>
        <item x="648"/>
        <item x="960"/>
        <item x="575"/>
        <item x="952"/>
        <item x="768"/>
        <item x="1008"/>
        <item x="1109"/>
        <item x="584"/>
        <item x="346"/>
        <item x="579"/>
        <item x="932"/>
        <item x="916"/>
        <item x="147"/>
        <item x="1083"/>
        <item x="927"/>
        <item x="118"/>
        <item x="962"/>
        <item x="948"/>
        <item x="863"/>
        <item x="569"/>
        <item x="78"/>
        <item x="951"/>
        <item x="1143"/>
        <item x="732"/>
        <item x="931"/>
        <item x="1190"/>
        <item x="450"/>
        <item x="1159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44"/>
        <item m="1" x="2073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9"/>
        <item x="367"/>
        <item x="1313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4"/>
        <item x="43"/>
        <item x="928"/>
        <item x="392"/>
        <item x="929"/>
        <item x="991"/>
        <item x="1248"/>
        <item x="1152"/>
        <item x="328"/>
        <item x="1256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4"/>
        <item x="381"/>
        <item x="414"/>
        <item x="179"/>
        <item x="178"/>
        <item x="298"/>
        <item x="161"/>
        <item x="246"/>
        <item x="224"/>
        <item x="900"/>
        <item x="1350"/>
        <item x="661"/>
        <item x="802"/>
        <item x="71"/>
        <item x="845"/>
        <item x="544"/>
        <item x="801"/>
        <item x="1047"/>
        <item x="1320"/>
        <item x="894"/>
        <item x="1134"/>
        <item x="1337"/>
        <item x="1078"/>
        <item x="1126"/>
        <item x="368"/>
        <item x="728"/>
        <item x="204"/>
        <item x="374"/>
        <item x="1469"/>
        <item x="1704"/>
        <item x="1479"/>
        <item x="1855"/>
        <item x="1843"/>
        <item x="85"/>
        <item x="279"/>
        <item x="39"/>
        <item x="395"/>
        <item x="403"/>
        <item x="1667"/>
        <item x="1840"/>
        <item x="790"/>
        <item x="791"/>
        <item x="697"/>
        <item x="1031"/>
        <item x="1107"/>
        <item x="1108"/>
        <item x="1841"/>
        <item x="186"/>
        <item x="243"/>
        <item x="185"/>
        <item x="1770"/>
        <item x="1525"/>
        <item x="1699"/>
        <item x="1524"/>
        <item x="1720"/>
        <item x="1976"/>
        <item x="324"/>
        <item x="387"/>
        <item x="223"/>
        <item x="210"/>
        <item x="209"/>
        <item x="784"/>
        <item x="953"/>
        <item x="35"/>
        <item x="1671"/>
        <item x="969"/>
        <item x="400"/>
        <item x="704"/>
        <item x="682"/>
        <item x="208"/>
        <item x="168"/>
        <item x="1942"/>
        <item x="1754"/>
        <item x="73"/>
        <item x="1323"/>
        <item x="788"/>
        <item x="1916"/>
        <item x="775"/>
        <item x="843"/>
        <item x="652"/>
        <item x="773"/>
        <item x="789"/>
        <item x="1457"/>
        <item x="568"/>
        <item x="918"/>
        <item x="1178"/>
        <item x="1179"/>
        <item x="676"/>
        <item x="705"/>
        <item x="416"/>
        <item x="388"/>
        <item x="498"/>
        <item x="678"/>
        <item x="677"/>
        <item x="293"/>
        <item x="109"/>
        <item x="988"/>
        <item x="1810"/>
        <item x="1813"/>
        <item x="1358"/>
        <item x="1475"/>
        <item x="1869"/>
        <item x="1164"/>
        <item x="64"/>
        <item x="181"/>
        <item x="1170"/>
        <item x="578"/>
        <item x="989"/>
        <item x="707"/>
        <item x="675"/>
        <item x="1034"/>
        <item x="1626"/>
        <item x="1451"/>
        <item x="1146"/>
        <item x="1509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3"/>
        <item x="283"/>
        <item x="160"/>
        <item x="517"/>
        <item x="917"/>
        <item x="781"/>
        <item x="812"/>
        <item x="810"/>
        <item x="152"/>
        <item x="338"/>
        <item x="1383"/>
        <item x="1092"/>
        <item x="242"/>
        <item x="1885"/>
        <item x="823"/>
        <item x="923"/>
        <item x="318"/>
        <item x="323"/>
        <item x="75"/>
        <item x="527"/>
        <item x="587"/>
        <item x="1103"/>
        <item x="528"/>
        <item x="496"/>
        <item x="762"/>
        <item x="1295"/>
        <item x="1297"/>
        <item x="1301"/>
        <item x="764"/>
        <item x="1296"/>
        <item x="12"/>
        <item x="29"/>
        <item x="3"/>
        <item x="2"/>
        <item x="158"/>
        <item x="1096"/>
        <item x="148"/>
        <item x="310"/>
        <item x="504"/>
        <item x="159"/>
        <item x="277"/>
        <item x="1538"/>
        <item x="1202"/>
        <item x="163"/>
        <item x="891"/>
        <item x="1867"/>
        <item x="1597"/>
        <item x="1605"/>
        <item x="1785"/>
        <item x="740"/>
        <item x="386"/>
        <item x="443"/>
        <item x="1278"/>
        <item x="164"/>
        <item x="33"/>
        <item x="754"/>
        <item x="1198"/>
        <item x="1200"/>
        <item x="91"/>
        <item x="730"/>
        <item x="22"/>
        <item m="1" x="2009"/>
        <item x="979"/>
        <item x="950"/>
        <item x="723"/>
        <item x="582"/>
        <item x="987"/>
        <item x="646"/>
        <item x="423"/>
        <item x="128"/>
        <item x="1104"/>
        <item x="1130"/>
        <item x="645"/>
        <item x="130"/>
        <item x="1212"/>
        <item x="41"/>
        <item x="601"/>
        <item x="1243"/>
        <item x="1211"/>
        <item x="379"/>
        <item x="1176"/>
        <item x="348"/>
        <item x="478"/>
        <item x="882"/>
        <item x="821"/>
        <item x="415"/>
        <item x="837"/>
        <item x="339"/>
        <item x="881"/>
        <item x="521"/>
        <item x="885"/>
        <item x="1338"/>
        <item x="477"/>
        <item x="564"/>
        <item x="774"/>
        <item x="712"/>
        <item x="1331"/>
        <item x="833"/>
        <item x="647"/>
        <item x="580"/>
        <item x="1344"/>
        <item x="997"/>
        <item x="1332"/>
        <item x="797"/>
        <item x="54"/>
        <item x="1502"/>
        <item m="1" x="2077"/>
        <item x="814"/>
        <item x="1795"/>
        <item x="1686"/>
        <item x="1554"/>
        <item x="476"/>
        <item x="475"/>
        <item x="954"/>
        <item x="972"/>
        <item x="556"/>
        <item x="93"/>
        <item x="1266"/>
        <item x="1380"/>
        <item x="1645"/>
        <item x="840"/>
        <item x="839"/>
        <item x="176"/>
        <item x="551"/>
        <item x="1543"/>
        <item x="617"/>
        <item x="827"/>
        <item x="1672"/>
        <item x="1526"/>
        <item x="613"/>
        <item x="157"/>
        <item x="144"/>
        <item x="1285"/>
        <item x="396"/>
        <item x="1510"/>
        <item x="235"/>
        <item x="1394"/>
        <item x="1264"/>
        <item x="1592"/>
        <item x="1581"/>
        <item x="1612"/>
        <item x="1831"/>
        <item x="901"/>
        <item x="756"/>
        <item x="295"/>
        <item x="735"/>
        <item x="736"/>
        <item x="1347"/>
        <item x="1091"/>
        <item x="695"/>
        <item x="376"/>
        <item x="299"/>
        <item x="726"/>
        <item x="694"/>
        <item x="1260"/>
        <item x="55"/>
        <item x="49"/>
        <item x="1517"/>
        <item x="322"/>
        <item x="311"/>
        <item x="1772"/>
        <item x="1681"/>
        <item x="1933"/>
        <item x="713"/>
        <item x="1070"/>
        <item x="548"/>
        <item x="1955"/>
        <item x="67"/>
        <item x="194"/>
        <item x="1158"/>
        <item m="1" x="1981"/>
        <item x="505"/>
        <item x="1606"/>
        <item x="1562"/>
        <item x="610"/>
        <item x="996"/>
        <item x="1669"/>
        <item x="431"/>
        <item x="892"/>
        <item x="170"/>
        <item x="1575"/>
        <item x="1576"/>
        <item x="1839"/>
        <item x="679"/>
        <item x="1106"/>
        <item x="1317"/>
        <item x="1316"/>
        <item x="586"/>
        <item x="1370"/>
        <item x="525"/>
        <item x="526"/>
        <item x="1299"/>
        <item x="1300"/>
        <item x="1318"/>
        <item x="939"/>
        <item x="1849"/>
        <item x="1907"/>
        <item x="1461"/>
        <item x="1436"/>
        <item x="1854"/>
        <item x="684"/>
        <item x="255"/>
        <item x="230"/>
        <item x="1733"/>
        <item x="122"/>
        <item x="1889"/>
        <item x="868"/>
        <item x="1888"/>
        <item x="424"/>
        <item x="1105"/>
        <item x="313"/>
        <item x="506"/>
        <item x="446"/>
        <item x="1247"/>
        <item x="973"/>
        <item x="1315"/>
        <item x="758"/>
        <item x="782"/>
        <item x="171"/>
        <item x="1459"/>
        <item x="1476"/>
        <item x="245"/>
        <item x="561"/>
        <item m="1" x="2034"/>
        <item x="1099"/>
        <item x="1418"/>
        <item x="1700"/>
        <item x="1818"/>
        <item x="1431"/>
        <item x="1761"/>
        <item x="1577"/>
        <item x="1830"/>
        <item x="1735"/>
        <item x="860"/>
        <item x="993"/>
        <item x="1870"/>
        <item x="1684"/>
        <item x="104"/>
        <item x="354"/>
        <item x="663"/>
        <item x="664"/>
        <item x="665"/>
        <item x="666"/>
        <item x="706"/>
        <item x="605"/>
        <item x="922"/>
        <item x="883"/>
        <item x="1227"/>
        <item x="1224"/>
        <item x="1077"/>
        <item x="1150"/>
        <item x="1087"/>
        <item x="201"/>
        <item x="540"/>
        <item x="162"/>
        <item x="1026"/>
        <item x="1289"/>
        <item x="1951"/>
        <item x="421"/>
        <item x="628"/>
        <item x="1811"/>
        <item x="621"/>
        <item x="1559"/>
        <item m="1" x="2063"/>
        <item x="1590"/>
        <item x="151"/>
        <item x="1445"/>
        <item x="1927"/>
        <item x="347"/>
        <item x="1965"/>
        <item x="1616"/>
        <item x="1537"/>
        <item x="202"/>
        <item x="1642"/>
        <item x="434"/>
        <item x="1458"/>
        <item x="1651"/>
        <item x="1694"/>
        <item x="1918"/>
        <item x="1430"/>
        <item x="1556"/>
        <item x="1774"/>
        <item x="1435"/>
        <item x="1956"/>
        <item x="1659"/>
        <item x="1210"/>
        <item x="138"/>
        <item x="114"/>
        <item x="121"/>
        <item x="1620"/>
        <item x="1505"/>
        <item x="1646"/>
        <item x="714"/>
        <item x="1609"/>
        <item x="1886"/>
        <item x="992"/>
        <item x="1940"/>
        <item x="1853"/>
        <item x="1390"/>
        <item x="609"/>
        <item x="1558"/>
        <item x="835"/>
        <item x="748"/>
        <item x="1711"/>
        <item x="239"/>
        <item x="13"/>
        <item x="1321"/>
        <item x="1355"/>
        <item x="1683"/>
        <item x="1611"/>
        <item x="1688"/>
        <item x="718"/>
        <item m="1" x="2061"/>
        <item x="344"/>
        <item x="829"/>
        <item x="84"/>
        <item x="14"/>
        <item x="1945"/>
        <item x="1803"/>
        <item x="766"/>
        <item x="365"/>
        <item m="1" x="1979"/>
        <item x="1443"/>
        <item x="1823"/>
        <item x="1967"/>
        <item x="1365"/>
        <item x="1265"/>
        <item x="247"/>
        <item x="1721"/>
        <item x="1952"/>
        <item x="626"/>
        <item x="1624"/>
        <item x="604"/>
        <item x="110"/>
        <item x="1095"/>
        <item x="1722"/>
        <item x="1820"/>
        <item x="1282"/>
        <item x="1261"/>
        <item x="809"/>
        <item x="1422"/>
        <item x="1973"/>
        <item x="734"/>
        <item x="1829"/>
        <item x="530"/>
        <item x="1284"/>
        <item x="1504"/>
        <item x="971"/>
        <item x="1477"/>
        <item x="1679"/>
        <item x="1758"/>
        <item x="1407"/>
        <item x="16"/>
        <item x="1707"/>
        <item x="1751"/>
        <item x="1827"/>
        <item x="1621"/>
        <item x="585"/>
        <item x="1596"/>
        <item x="1891"/>
        <item x="1305"/>
        <item x="1557"/>
        <item x="1467"/>
        <item x="214"/>
        <item m="1" x="2006"/>
        <item x="1909"/>
        <item x="1773"/>
        <item x="1838"/>
        <item x="1954"/>
        <item x="1972"/>
        <item x="94"/>
        <item x="696"/>
        <item x="1500"/>
        <item x="1379"/>
        <item x="306"/>
        <item x="23"/>
        <item x="1495"/>
        <item x="731"/>
        <item x="1579"/>
        <item x="1876"/>
        <item x="491"/>
        <item x="1032"/>
        <item x="1915"/>
        <item x="1090"/>
        <item x="1934"/>
        <item x="750"/>
        <item x="1387"/>
        <item x="1388"/>
        <item x="1912"/>
        <item x="1361"/>
        <item x="1539"/>
        <item x="1656"/>
        <item x="1483"/>
        <item x="1288"/>
        <item x="1935"/>
        <item x="1372"/>
        <item x="1628"/>
        <item x="1084"/>
        <item x="1346"/>
        <item x="1896"/>
        <item x="1715"/>
        <item x="976"/>
        <item x="862"/>
        <item x="1779"/>
        <item x="1627"/>
        <item x="1540"/>
        <item x="1529"/>
        <item x="1528"/>
        <item x="1573"/>
        <item x="507"/>
        <item x="531"/>
        <item x="998"/>
        <item x="999"/>
        <item x="1231"/>
        <item x="1413"/>
        <item x="1036"/>
        <item x="1232"/>
        <item x="1000"/>
        <item x="1112"/>
        <item x="1059"/>
        <item x="1116"/>
        <item x="1060"/>
        <item x="1046"/>
        <item x="1414"/>
        <item x="1415"/>
        <item x="1038"/>
        <item x="1123"/>
        <item x="1039"/>
        <item x="1062"/>
        <item x="1040"/>
        <item x="1063"/>
        <item x="1124"/>
        <item x="1484"/>
        <item x="1041"/>
        <item x="1051"/>
        <item x="1044"/>
        <item x="1118"/>
        <item x="1043"/>
        <item x="1233"/>
        <item x="1053"/>
        <item x="1054"/>
        <item x="1002"/>
        <item x="1234"/>
        <item x="1235"/>
        <item x="1003"/>
        <item x="1045"/>
        <item x="1236"/>
        <item x="1066"/>
        <item x="1067"/>
        <item x="1068"/>
        <item x="1120"/>
        <item x="1237"/>
        <item x="1439"/>
        <item x="1069"/>
        <item x="1238"/>
        <item x="1114"/>
        <item x="1239"/>
        <item x="1240"/>
        <item x="1633"/>
        <item x="1845"/>
        <item x="1634"/>
        <item x="1639"/>
        <item x="1640"/>
        <item x="1846"/>
        <item x="1635"/>
        <item x="1636"/>
        <item x="1847"/>
        <item x="1409"/>
        <item x="1410"/>
        <item x="1037"/>
        <item x="1122"/>
        <item x="1001"/>
        <item x="1061"/>
        <item x="1408"/>
        <item x="1125"/>
        <item x="1117"/>
        <item x="1194"/>
        <item x="1056"/>
        <item x="1057"/>
        <item x="1058"/>
        <item x="1438"/>
        <item x="1065"/>
        <item x="1113"/>
        <item x="1631"/>
        <item x="1637"/>
        <item x="1638"/>
        <item x="1641"/>
        <item x="1119"/>
        <item x="1217"/>
        <item x="1522"/>
        <item x="1650"/>
        <item x="1655"/>
        <item x="1903"/>
        <item x="1962"/>
        <item x="1167"/>
        <item x="1630"/>
        <item x="509"/>
        <item x="307"/>
        <item x="1877"/>
        <item x="1798"/>
        <item x="1746"/>
        <item x="1959"/>
        <item x="1887"/>
        <item x="649"/>
        <item x="1262"/>
        <item x="1930"/>
        <item x="1555"/>
        <item x="1578"/>
        <item x="1687"/>
        <item x="1719"/>
        <item x="1712"/>
        <item x="803"/>
        <item x="1665"/>
        <item x="805"/>
        <item x="1732"/>
        <item x="1966"/>
        <item x="21"/>
        <item x="1705"/>
        <item x="1604"/>
        <item x="1836"/>
        <item x="978"/>
        <item x="1571"/>
        <item x="1546"/>
        <item x="1881"/>
        <item x="92"/>
        <item x="1753"/>
        <item x="1696"/>
        <item x="1364"/>
        <item x="1778"/>
        <item x="1629"/>
        <item x="1873"/>
        <item x="1253"/>
        <item x="1974"/>
        <item x="1653"/>
        <item x="1852"/>
        <item x="1193"/>
        <item x="1396"/>
        <item x="1397"/>
        <item x="1919"/>
        <item x="1401"/>
        <item x="644"/>
        <item x="139"/>
        <item x="1777"/>
        <item x="422"/>
        <item x="1894"/>
        <item x="1587"/>
        <item x="488"/>
        <item x="1822"/>
        <item x="308"/>
        <item x="1794"/>
        <item x="1567"/>
        <item x="1648"/>
        <item x="1797"/>
        <item x="1804"/>
        <item x="1932"/>
        <item x="1884"/>
        <item x="1817"/>
        <item x="1828"/>
        <item x="1310"/>
        <item x="1375"/>
        <item x="851"/>
        <item x="1905"/>
        <item x="771"/>
        <item x="305"/>
        <item x="1618"/>
        <item x="1585"/>
        <item x="1724"/>
        <item x="1878"/>
        <item x="1433"/>
        <item x="1385"/>
        <item m="1" x="2031"/>
        <item x="48"/>
        <item x="1744"/>
        <item x="107"/>
        <item x="1345"/>
        <item x="1429"/>
        <item x="357"/>
        <item x="1583"/>
        <item x="1752"/>
        <item x="512"/>
        <item x="1527"/>
        <item x="1664"/>
        <item x="1652"/>
        <item x="1963"/>
        <item x="1381"/>
        <item x="1968"/>
        <item x="1904"/>
        <item x="1677"/>
        <item x="974"/>
        <item x="1468"/>
        <item x="1875"/>
        <item x="1898"/>
        <item x="1444"/>
        <item x="1899"/>
        <item x="1880"/>
        <item x="1161"/>
        <item x="1826"/>
        <item x="1603"/>
        <item x="10"/>
        <item x="1908"/>
        <item x="1405"/>
        <item x="1893"/>
        <item x="1214"/>
        <item x="629"/>
        <item x="1814"/>
        <item x="1607"/>
        <item x="1922"/>
        <item x="1442"/>
        <item x="1900"/>
        <item x="1668"/>
        <item x="1897"/>
        <item x="1506"/>
        <item x="1127"/>
        <item x="1812"/>
        <item x="1398"/>
        <item x="1376"/>
        <item x="1816"/>
        <item x="1780"/>
        <item x="1673"/>
        <item x="1454"/>
        <item x="1602"/>
        <item x="402"/>
        <item x="1757"/>
        <item x="343"/>
        <item x="1890"/>
        <item x="1769"/>
        <item x="126"/>
        <item x="113"/>
        <item x="1374"/>
        <item m="1" x="2021"/>
        <item x="1871"/>
        <item x="1564"/>
        <item x="1614"/>
        <item x="1322"/>
        <item x="727"/>
        <item x="1392"/>
        <item x="1978"/>
        <item x="1977"/>
        <item x="1402"/>
        <item x="1911"/>
        <item x="1748"/>
        <item x="1950"/>
        <item x="1560"/>
        <item x="441"/>
        <item m="1" x="2015"/>
        <item x="1678"/>
        <item x="189"/>
        <item x="1929"/>
        <item x="1658"/>
        <item x="1790"/>
        <item x="1939"/>
        <item x="1680"/>
        <item x="1530"/>
        <item x="1796"/>
        <item x="796"/>
        <item x="1382"/>
        <item x="1508"/>
        <item x="1958"/>
        <item x="1766"/>
        <item x="17"/>
        <item x="1371"/>
        <item x="1523"/>
        <item x="1745"/>
        <item x="1489"/>
        <item x="1488"/>
        <item x="123"/>
        <item x="1701"/>
        <item x="1424"/>
        <item x="1531"/>
        <item x="1216"/>
        <item x="1218"/>
        <item x="1632"/>
        <item x="1617"/>
        <item x="1613"/>
        <item x="755"/>
        <item x="1771"/>
        <item x="867"/>
        <item x="1499"/>
        <item x="1906"/>
        <item x="1535"/>
        <item x="725"/>
        <item x="794"/>
        <item x="1496"/>
        <item x="1360"/>
        <item x="487"/>
        <item x="1961"/>
        <item x="1343"/>
        <item x="1948"/>
        <item x="1492"/>
        <item x="89"/>
        <item x="1971"/>
        <item x="1024"/>
        <item x="1970"/>
        <item x="1423"/>
        <item x="1782"/>
        <item x="1691"/>
        <item x="1625"/>
        <item x="912"/>
        <item x="1920"/>
        <item x="1491"/>
        <item x="1734"/>
        <item x="1386"/>
        <item x="1384"/>
        <item x="1595"/>
        <item x="1513"/>
        <item x="1975"/>
        <item x="1643"/>
        <item x="1519"/>
        <item x="1055"/>
        <item x="1064"/>
        <item x="1004"/>
        <item x="1802"/>
        <item x="1138"/>
        <item x="1139"/>
        <item x="1565"/>
        <item x="116"/>
        <item x="302"/>
        <item x="382"/>
        <item x="514"/>
        <item x="1012"/>
        <item x="1969"/>
        <item x="1685"/>
        <item x="442"/>
        <item x="98"/>
        <item x="1533"/>
        <item x="1545"/>
        <item x="1511"/>
        <item x="87"/>
        <item x="1938"/>
        <item x="1832"/>
        <item x="1017"/>
        <item x="1808"/>
        <item x="1541"/>
        <item x="558"/>
        <item x="394"/>
        <item x="1512"/>
        <item x="1936"/>
        <item x="749"/>
        <item x="7"/>
        <item x="1879"/>
        <item x="1473"/>
        <item x="1241"/>
        <item x="1195"/>
        <item x="1416"/>
        <item x="1052"/>
        <item x="1115"/>
        <item x="1121"/>
        <item x="1440"/>
        <item x="1417"/>
        <item x="1411"/>
        <item x="1412"/>
        <item x="1917"/>
        <item x="886"/>
        <item x="1749"/>
        <item x="1304"/>
        <item x="1622"/>
        <item x="1588"/>
        <item x="1552"/>
        <item x="1406"/>
        <item x="1599"/>
        <item x="832"/>
        <item x="1366"/>
        <item x="1928"/>
        <item x="990"/>
        <item x="1561"/>
        <item x="1155"/>
        <item x="1692"/>
        <item x="1478"/>
        <item x="37"/>
        <item x="1450"/>
        <item x="720"/>
        <item x="463"/>
        <item x="165"/>
        <item x="30"/>
        <item x="1913"/>
        <item x="401"/>
        <item x="1765"/>
        <item x="1702"/>
        <item x="1534"/>
        <item x="772"/>
        <item x="1570"/>
        <item x="1931"/>
        <item x="191"/>
        <item x="1449"/>
        <item x="26"/>
        <item x="397"/>
        <item x="1482"/>
        <item x="1743"/>
        <item x="1807"/>
        <item x="1661"/>
        <item x="1674"/>
        <item x="1507"/>
        <item x="965"/>
        <item x="1428"/>
        <item x="1516"/>
        <item x="97"/>
        <item x="1727"/>
        <item x="1666"/>
        <item x="1249"/>
        <item x="1542"/>
        <item x="1142"/>
        <item x="1292"/>
        <item x="63"/>
        <item x="1501"/>
        <item x="1404"/>
        <item x="1551"/>
        <item x="1453"/>
        <item x="1359"/>
        <item x="1016"/>
        <item x="1698"/>
        <item x="259"/>
        <item x="1207"/>
        <item x="1485"/>
        <item x="1378"/>
        <item x="1662"/>
        <item x="289"/>
        <item x="290"/>
        <item x="1566"/>
        <item x="1462"/>
        <item x="1582"/>
        <item x="1730"/>
        <item x="1783"/>
        <item x="1901"/>
        <item x="1547"/>
        <item x="1723"/>
        <item x="1446"/>
        <item x="1926"/>
        <item x="172"/>
        <item x="1946"/>
        <item x="1775"/>
        <item x="1762"/>
        <item x="1136"/>
        <item x="449"/>
        <item x="1706"/>
        <item x="1257"/>
        <item x="1953"/>
        <item x="1739"/>
        <item x="637"/>
        <item x="1470"/>
        <item x="1756"/>
        <item x="250"/>
        <item m="1" x="2048"/>
        <item x="1824"/>
        <item m="1" x="2004"/>
        <item x="1815"/>
        <item x="1448"/>
        <item x="1219"/>
        <item x="1011"/>
        <item x="1960"/>
        <item x="1850"/>
        <item x="910"/>
        <item x="909"/>
        <item x="1741"/>
        <item x="1434"/>
        <item x="111"/>
        <item x="1425"/>
        <item x="1426"/>
        <item x="1591"/>
        <item x="1725"/>
        <item x="557"/>
        <item x="1717"/>
        <item x="1768"/>
        <item x="1923"/>
        <item x="1403"/>
        <item x="1014"/>
        <item x="1949"/>
        <item x="1892"/>
        <item x="1472"/>
        <item x="309"/>
        <item x="1726"/>
        <item x="1800"/>
        <item x="1586"/>
        <item x="1615"/>
        <item x="1572"/>
        <item x="1129"/>
        <item x="816"/>
        <item x="1760"/>
        <item x="1957"/>
        <item x="1833"/>
        <item x="1563"/>
        <item x="1141"/>
        <item x="1532"/>
        <item x="1941"/>
        <item x="1728"/>
        <item x="1521"/>
        <item x="1947"/>
        <item x="1695"/>
        <item x="1895"/>
        <item x="1007"/>
        <item x="1738"/>
        <item x="1594"/>
        <item x="1456"/>
        <item x="1481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34">
        <item h="1" m="1" x="932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2"/>
        <item h="1" x="364"/>
        <item h="1" x="574"/>
        <item h="1" x="446"/>
        <item h="1" x="250"/>
        <item h="1" x="323"/>
        <item h="1" x="538"/>
        <item h="1" x="569"/>
        <item h="1" x="265"/>
        <item h="1" x="41"/>
        <item h="1" x="523"/>
        <item h="1" x="308"/>
        <item h="1" x="571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6"/>
        <item h="1" x="126"/>
        <item h="1" x="266"/>
        <item h="1" x="494"/>
        <item h="1" x="578"/>
        <item h="1" x="557"/>
        <item h="1" x="127"/>
        <item h="1" x="425"/>
        <item h="1" x="476"/>
        <item h="1" x="589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3"/>
        <item h="1" x="482"/>
        <item h="1" x="563"/>
        <item h="1" x="560"/>
        <item h="1" x="435"/>
        <item h="1" x="457"/>
        <item h="1" x="315"/>
        <item h="1" x="610"/>
        <item h="1" x="591"/>
        <item h="1" x="594"/>
        <item h="1" x="188"/>
        <item h="1" x="306"/>
        <item h="1" x="532"/>
        <item h="1" x="527"/>
        <item h="1" x="326"/>
        <item h="1" x="621"/>
        <item h="1" x="451"/>
        <item h="1" x="518"/>
        <item h="1" x="291"/>
        <item h="1" x="640"/>
        <item h="1" x="541"/>
        <item h="1" x="362"/>
        <item h="1" x="314"/>
        <item h="1" x="608"/>
        <item h="1" x="631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2"/>
        <item h="1" x="584"/>
        <item h="1" x="504"/>
        <item h="1" x="216"/>
        <item h="1" x="534"/>
        <item h="1" x="612"/>
        <item h="1" x="311"/>
        <item h="1" x="128"/>
        <item h="1" x="635"/>
        <item h="1" x="559"/>
        <item h="1" x="679"/>
        <item h="1" x="592"/>
        <item h="1" x="427"/>
        <item h="1" x="603"/>
        <item h="1" x="533"/>
        <item h="1" x="434"/>
        <item h="1" x="554"/>
        <item h="1" x="393"/>
        <item h="1" x="620"/>
        <item h="1" x="661"/>
        <item h="1" x="642"/>
        <item h="1" x="492"/>
        <item h="1" x="501"/>
        <item h="1" x="687"/>
        <item h="1" x="558"/>
        <item h="1" x="290"/>
        <item h="1" x="643"/>
        <item h="1" x="531"/>
        <item h="1" x="609"/>
        <item h="1" x="210"/>
        <item h="1" x="512"/>
        <item h="1" x="462"/>
        <item h="1" x="312"/>
        <item h="1" x="511"/>
        <item h="1" x="690"/>
        <item h="1" x="577"/>
        <item h="1" x="453"/>
        <item h="1" x="486"/>
        <item h="1" x="547"/>
        <item h="1" x="507"/>
        <item h="1" x="580"/>
        <item h="1" x="409"/>
        <item h="1" x="502"/>
        <item h="1" x="664"/>
        <item h="1" x="555"/>
        <item h="1" x="601"/>
        <item h="1" x="522"/>
        <item h="1" x="180"/>
        <item h="1" x="373"/>
        <item h="1" x="629"/>
        <item h="1" x="386"/>
        <item h="1" x="602"/>
        <item h="1" x="217"/>
        <item h="1" x="585"/>
        <item h="1" x="573"/>
        <item h="1" x="487"/>
        <item h="1" x="689"/>
        <item h="1" x="461"/>
        <item h="1" x="586"/>
        <item h="1" x="604"/>
        <item h="1" x="599"/>
        <item h="1" x="630"/>
        <item h="1" x="505"/>
        <item h="1" x="515"/>
        <item h="1" x="469"/>
        <item h="1" x="714"/>
        <item h="1" x="636"/>
        <item h="1" x="440"/>
        <item h="1" x="377"/>
        <item h="1" x="26"/>
        <item h="1" x="653"/>
        <item h="1" x="634"/>
        <item h="1" x="556"/>
        <item h="1" x="695"/>
        <item h="1" x="579"/>
        <item h="1" x="543"/>
        <item h="1" x="309"/>
        <item h="1" x="517"/>
        <item h="1" x="632"/>
        <item h="1" x="472"/>
        <item h="1" x="211"/>
        <item h="1" x="473"/>
        <item h="1" x="633"/>
        <item h="1" x="463"/>
        <item h="1" x="669"/>
        <item h="1" x="625"/>
        <item h="1" x="700"/>
        <item h="1" x="707"/>
        <item h="1" x="721"/>
        <item h="1" x="514"/>
        <item h="1" x="529"/>
        <item h="1" x="470"/>
        <item h="1" x="672"/>
        <item h="1" x="243"/>
        <item h="1" x="624"/>
        <item h="1" x="705"/>
        <item h="1" x="712"/>
        <item h="1" x="575"/>
        <item h="1" x="657"/>
        <item h="1" x="313"/>
        <item h="1" x="645"/>
        <item h="1" x="600"/>
        <item h="1" x="715"/>
        <item h="1" x="303"/>
        <item h="1" x="546"/>
        <item h="1" x="605"/>
        <item h="1" x="419"/>
        <item h="1" x="607"/>
        <item h="1" x="752"/>
        <item h="1" x="509"/>
        <item h="1" x="716"/>
        <item h="1" x="539"/>
        <item h="1" x="680"/>
        <item h="1" x="552"/>
        <item h="1" x="724"/>
        <item h="1" x="647"/>
        <item h="1" x="683"/>
        <item h="1" x="729"/>
        <item h="1" x="436"/>
        <item h="1" x="437"/>
        <item h="1" x="730"/>
        <item h="1" x="352"/>
        <item h="1" x="566"/>
        <item h="1" x="727"/>
        <item h="1" x="498"/>
        <item h="1" x="667"/>
        <item h="1" x="649"/>
        <item h="1" x="681"/>
        <item h="1" x="405"/>
        <item h="1" x="745"/>
        <item h="1" x="411"/>
        <item h="1" x="748"/>
        <item h="1" x="666"/>
        <item h="1" x="753"/>
        <item h="1" x="441"/>
        <item h="1" x="648"/>
        <item h="1" x="442"/>
        <item h="1" x="549"/>
        <item h="1" x="750"/>
        <item h="1" x="587"/>
        <item h="1" x="726"/>
        <item h="1" x="756"/>
        <item h="1" x="471"/>
        <item h="1" x="613"/>
        <item h="1" x="551"/>
        <item h="1" x="622"/>
        <item h="1" x="772"/>
        <item h="1" x="684"/>
        <item h="1" x="516"/>
        <item h="1" x="757"/>
        <item h="1" x="489"/>
        <item h="1" x="524"/>
        <item h="1" x="747"/>
        <item h="1" x="744"/>
        <item h="1" x="641"/>
        <item h="1" x="696"/>
        <item h="1" x="685"/>
        <item h="1" x="404"/>
        <item h="1" x="321"/>
        <item h="1" x="460"/>
        <item h="1" x="694"/>
        <item h="1" x="762"/>
        <item h="1" x="570"/>
        <item h="1" x="186"/>
        <item h="1" x="338"/>
        <item h="1" x="708"/>
        <item h="1" x="720"/>
        <item h="1" x="544"/>
        <item h="1" x="780"/>
        <item h="1" x="379"/>
        <item h="1" x="395"/>
        <item h="1" x="665"/>
        <item h="1" x="697"/>
        <item h="1" x="710"/>
        <item h="1" x="711"/>
        <item h="1" x="452"/>
        <item h="1" x="590"/>
        <item h="1" x="166"/>
        <item h="1" x="521"/>
        <item h="1" x="520"/>
        <item h="1" x="233"/>
        <item h="1" x="742"/>
        <item h="1" x="656"/>
        <item h="1" x="528"/>
        <item h="1" x="637"/>
        <item h="1" x="754"/>
        <item h="1" x="774"/>
        <item h="1" x="662"/>
        <item h="1" x="545"/>
        <item h="1" x="497"/>
        <item h="1" x="725"/>
        <item h="1" x="751"/>
        <item h="1" x="513"/>
        <item h="1" x="675"/>
        <item h="1" x="651"/>
        <item h="1" x="719"/>
        <item h="1" x="676"/>
        <item h="1" x="493"/>
        <item h="1" x="776"/>
        <item h="1" x="654"/>
        <item h="1" x="582"/>
        <item h="1" x="503"/>
        <item h="1" x="480"/>
        <item h="1" x="394"/>
        <item h="1" x="581"/>
        <item h="1" x="583"/>
        <item h="1" x="755"/>
        <item h="1" x="682"/>
        <item h="1" x="735"/>
        <item h="1" x="618"/>
        <item h="1" x="542"/>
        <item h="1" x="706"/>
        <item h="1" x="693"/>
        <item h="1" x="741"/>
        <item h="1" x="606"/>
        <item h="1" x="761"/>
        <item h="1" x="796"/>
        <item h="1" x="412"/>
        <item h="1" x="398"/>
        <item h="1" x="810"/>
        <item h="1" x="698"/>
        <item h="1" x="781"/>
        <item h="1" x="530"/>
        <item h="1" x="519"/>
        <item h="1" x="399"/>
        <item h="1" x="468"/>
        <item h="1" x="786"/>
        <item h="1" x="802"/>
        <item h="1" x="738"/>
        <item h="1" x="410"/>
        <item h="1" x="709"/>
        <item h="1" x="677"/>
        <item h="1" x="686"/>
        <item h="1" x="816"/>
        <item h="1" x="668"/>
        <item h="1" x="800"/>
        <item h="1" x="595"/>
        <item h="1" x="169"/>
        <item h="1" x="807"/>
        <item h="1" x="663"/>
        <item h="1" x="402"/>
        <item h="1" x="806"/>
        <item h="1" x="784"/>
        <item h="1" x="749"/>
        <item h="1" x="787"/>
        <item h="1" x="813"/>
        <item h="1" x="736"/>
        <item h="1" x="540"/>
        <item h="1" x="759"/>
        <item h="1" x="619"/>
        <item h="1" x="769"/>
        <item h="1" x="818"/>
        <item h="1" x="808"/>
        <item h="1" x="790"/>
        <item h="1" x="852"/>
        <item h="1" x="793"/>
        <item h="1" x="674"/>
        <item h="1" x="733"/>
        <item h="1" x="702"/>
        <item h="1" x="831"/>
        <item h="1" x="699"/>
        <item h="1" x="764"/>
        <item h="1" x="734"/>
        <item h="1" x="817"/>
        <item h="1" x="567"/>
        <item h="1" x="495"/>
        <item h="1" x="821"/>
        <item h="1" x="767"/>
        <item h="1" x="464"/>
        <item h="1" x="829"/>
        <item h="1" x="614"/>
        <item h="1" x="799"/>
        <item h="1" x="731"/>
        <item h="1" x="506"/>
        <item h="1" x="713"/>
        <item h="1" x="466"/>
        <item h="1" x="565"/>
        <item h="1" x="839"/>
        <item h="1" x="770"/>
        <item h="1" x="840"/>
        <item h="1" x="758"/>
        <item h="1" x="824"/>
        <item h="1" x="832"/>
        <item h="1" x="644"/>
        <item h="1" x="673"/>
        <item h="1" x="717"/>
        <item h="1" x="794"/>
        <item h="1" x="777"/>
        <item h="1" x="819"/>
        <item h="1" x="390"/>
        <item h="1" x="788"/>
        <item h="1" x="671"/>
        <item h="1" x="723"/>
        <item h="1" x="718"/>
        <item h="1" x="782"/>
        <item h="1" x="820"/>
        <item h="1" x="778"/>
        <item h="1" x="692"/>
        <item h="1" x="837"/>
        <item h="1" x="760"/>
        <item h="1" x="789"/>
        <item h="1" x="855"/>
        <item h="1" x="844"/>
        <item h="1" x="830"/>
        <item h="1" x="826"/>
        <item h="1" x="481"/>
        <item h="1" x="854"/>
        <item h="1" x="597"/>
        <item h="1" x="450"/>
        <item h="1" x="842"/>
        <item h="1" x="835"/>
        <item h="1" x="797"/>
        <item h="1" x="841"/>
        <item h="1" x="848"/>
        <item h="1" x="655"/>
        <item h="1" x="670"/>
        <item h="1" x="728"/>
        <item h="1" x="638"/>
        <item h="1" x="628"/>
        <item h="1" x="740"/>
        <item h="1" x="809"/>
        <item h="1" x="678"/>
        <item h="1" x="871"/>
        <item h="1" x="868"/>
        <item h="1" x="859"/>
        <item h="1" x="792"/>
        <item h="1" x="850"/>
        <item h="1" x="773"/>
        <item h="1" x="857"/>
        <item h="1" x="658"/>
        <item h="1" x="795"/>
        <item h="1" x="576"/>
        <item h="1" x="617"/>
        <item h="1" x="351"/>
        <item h="1" x="743"/>
        <item h="1" x="860"/>
        <item h="1" x="688"/>
        <item h="1" x="876"/>
        <item h="1" x="862"/>
        <item h="1" x="827"/>
        <item h="1" x="626"/>
        <item h="1" x="659"/>
        <item h="1" x="129"/>
        <item h="1" x="814"/>
        <item h="1" x="627"/>
        <item h="1" x="898"/>
        <item h="1" x="252"/>
        <item h="1" x="775"/>
        <item h="1" x="588"/>
        <item h="1" x="737"/>
        <item h="1" x="822"/>
        <item h="1" x="623"/>
        <item h="1" x="884"/>
        <item h="1" x="875"/>
        <item h="1" x="867"/>
        <item h="1" x="703"/>
        <item h="1" x="660"/>
        <item h="1" x="615"/>
        <item h="1" x="704"/>
        <item h="1" x="801"/>
        <item h="1" x="319"/>
        <item h="1" x="766"/>
        <item h="1" x="701"/>
        <item h="1" x="895"/>
        <item h="1" x="783"/>
        <item h="1" x="893"/>
        <item h="1" x="746"/>
        <item h="1" x="853"/>
        <item h="1" x="849"/>
        <item h="1" x="878"/>
        <item h="1" x="845"/>
        <item h="1" x="900"/>
        <item h="1" x="888"/>
        <item h="1" x="863"/>
        <item h="1" x="537"/>
        <item h="1" x="864"/>
        <item h="1" x="865"/>
        <item h="1" x="879"/>
        <item h="1" x="722"/>
        <item h="1" x="811"/>
        <item h="1" x="815"/>
        <item h="1" x="691"/>
        <item h="1" x="805"/>
        <item h="1" x="836"/>
        <item h="1" x="828"/>
        <item h="1" x="902"/>
        <item h="1" x="890"/>
        <item h="1" x="897"/>
        <item h="1" x="858"/>
        <item h="1" x="598"/>
        <item h="1" x="910"/>
        <item h="1" x="846"/>
        <item h="1" x="882"/>
        <item h="1" x="616"/>
        <item h="1" x="872"/>
        <item h="1" x="765"/>
        <item h="1" x="856"/>
        <item h="1" x="866"/>
        <item h="1" x="646"/>
        <item h="1" x="870"/>
        <item h="1" x="904"/>
        <item h="1" x="916"/>
        <item h="1" x="739"/>
        <item h="1" x="536"/>
        <item h="1" x="550"/>
        <item h="1" x="907"/>
        <item h="1" x="804"/>
        <item x="20"/>
        <item h="1" m="1" x="929"/>
        <item h="1" x="611"/>
        <item h="1" x="650"/>
        <item h="1" x="771"/>
        <item h="1" x="779"/>
        <item h="1" x="791"/>
        <item h="1" x="798"/>
        <item h="1" x="812"/>
        <item h="1" x="838"/>
        <item h="1" x="843"/>
        <item h="1" x="869"/>
        <item h="1" x="873"/>
        <item h="1" x="874"/>
        <item h="1" x="889"/>
        <item h="1" x="896"/>
        <item h="1" x="901"/>
        <item h="1" x="906"/>
        <item h="1" x="908"/>
        <item h="1" x="912"/>
        <item h="1" x="918"/>
        <item h="1" x="919"/>
        <item h="1" m="1" x="931"/>
        <item h="1" x="763"/>
        <item h="1" x="803"/>
        <item h="1" x="861"/>
        <item h="1" x="903"/>
        <item h="1" x="913"/>
        <item h="1" m="1" x="930"/>
        <item h="1" x="526"/>
        <item h="1" x="785"/>
        <item h="1" x="825"/>
        <item h="1" x="833"/>
        <item h="1" x="834"/>
        <item h="1" x="851"/>
        <item h="1" x="877"/>
        <item h="1" x="881"/>
        <item h="1" x="886"/>
        <item h="1" x="891"/>
        <item h="1" x="905"/>
        <item h="1" x="909"/>
        <item h="1" x="922"/>
        <item h="1" x="923"/>
        <item h="1" x="924"/>
        <item h="1" x="0"/>
        <item h="1" x="568"/>
        <item h="1" x="639"/>
        <item h="1" x="732"/>
        <item h="1" x="768"/>
        <item h="1" x="823"/>
        <item h="1" x="847"/>
        <item h="1" x="880"/>
        <item h="1" x="883"/>
        <item h="1" x="885"/>
        <item h="1" x="887"/>
        <item h="1" x="892"/>
        <item h="1" x="894"/>
        <item h="1" x="899"/>
        <item h="1" x="911"/>
        <item h="1" x="914"/>
        <item h="1" x="915"/>
        <item h="1" x="917"/>
        <item h="1" x="920"/>
        <item h="1" x="921"/>
        <item h="1" x="925"/>
        <item h="1" x="926"/>
        <item h="1" x="927"/>
        <item h="1" x="928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12"/>
    </i>
    <i>
      <x v="913"/>
    </i>
    <i>
      <x v="1576"/>
    </i>
    <i>
      <x v="1599"/>
    </i>
    <i>
      <x v="1600"/>
    </i>
    <i>
      <x v="1601"/>
    </i>
    <i>
      <x v="1604"/>
    </i>
    <i>
      <x v="1606"/>
    </i>
    <i>
      <x v="1607"/>
    </i>
    <i>
      <x v="1608"/>
    </i>
    <i>
      <x v="1609"/>
    </i>
    <i>
      <x v="1610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8"/>
    </i>
    <i>
      <x v="1649"/>
    </i>
    <i>
      <x v="1650"/>
    </i>
    <i>
      <x v="1651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853"/>
    </i>
    <i>
      <x v="1854"/>
    </i>
    <i>
      <x v="1855"/>
    </i>
    <i>
      <x v="189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435" headerRowBorderDxfId="434" tableBorderDxfId="433" totalsRowBorderDxfId="432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431"/>
    <tableColumn id="1" xr3:uid="{3066F4BA-0FAE-49D3-945E-FC1F0BEB80F5}" name="name" dataDxfId="430"/>
    <tableColumn id="6" xr3:uid="{6524558B-CC79-4CDC-B820-14719B0DA126}" name="percent" dataDxfId="429"/>
    <tableColumn id="11" xr3:uid="{51E10E9D-D5CC-4DD3-9DA0-89CDD22864E6}" name="accountManager" dataDxfId="428"/>
    <tableColumn id="10" xr3:uid="{D971DD3C-D61A-4270-ADC7-BAA241461A77}" name="__v" dataDxfId="427"/>
    <tableColumn id="14" xr3:uid="{B18D46C1-9CB1-4139-8249-B9727C232591}" name="createdAt" dataDxfId="426"/>
    <tableColumn id="13" xr3:uid="{DCFE0F41-0F42-4112-9519-F71C86EE1710}" name="updatedAt" dataDxfId="425"/>
    <tableColumn id="2" xr3:uid="{FD097C46-95F7-49C8-9DE3-5BAF8BB942CB}" name="phone" dataDxfId="424"/>
    <tableColumn id="3" xr3:uid="{3A6B893A-7F5F-4060-9E9C-D84873D25630}" name="address" dataDxfId="423"/>
    <tableColumn id="12" xr3:uid="{B48E6630-B6A9-49F2-ACFF-AA8683E47CE1}" name="gps" dataDxfId="422"/>
    <tableColumn id="7" xr3:uid="{8AEDAF55-BD6D-4ACA-9B5A-F5D6A18332A6}" name="contactPerson" dataDxfId="421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420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433" Type="http://schemas.openxmlformats.org/officeDocument/2006/relationships/hyperlink" Target="https://www.iherb.com/tr/cb?pcodes=SOR-68520qty1sid0_NOW-00494qty1sid0_NOW-05978qty1sid0_DRB-00125qty2sid0_YUE-00186qty1sid0_NOW-01661qty2sid0_NOW-00107qty2sid0_CLF-07211qty1sid0&amp;rcode=DLE7202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435" Type="http://schemas.openxmlformats.org/officeDocument/2006/relationships/hyperlink" Target="https://www.iherb.com/tr/cb?pcodes=WOR-59777qty2sid0_NOW-03770qty1sid0_NOW-03878qty1sid0_CLF-07211qty1sid0_NOW-01290qty1sid0_NOW-01292qty1sid0_CGN-00856qty2sid0_CGN-01033qty2sid0_WNW-58500qty1sid0&amp;rcode=DFD1605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437" Type="http://schemas.openxmlformats.org/officeDocument/2006/relationships/vmlDrawing" Target="../drawings/vmlDrawing1.vm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212" Type="http://schemas.openxmlformats.org/officeDocument/2006/relationships/hyperlink" Target="https://trace.emex.kz/ru/site/Checkcourierexe/?number=720000180301" TargetMode="External"/><Relationship Id="rId254" Type="http://schemas.openxmlformats.org/officeDocument/2006/relationships/hyperlink" Target="https://trace.emex.kz/ru/site/Checkcourierexe/?number=720000277361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96" Type="http://schemas.openxmlformats.org/officeDocument/2006/relationships/hyperlink" Target="https://boxberrypost.kz/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430" Type="http://schemas.openxmlformats.org/officeDocument/2006/relationships/hyperlink" Target="https://www.iherb.com/tr/cb?pcodes=SOL-02028qty1sid0_SOL-02058qty1sid0_QNL-00177qty1sid0_NCS-67130qty1sid0&amp;rcode=DLE7202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431" Type="http://schemas.openxmlformats.org/officeDocument/2006/relationships/hyperlink" Target="https://www.iherb.com/tr/cb?pcodes=NFS-26841qty1sid0_NFS-03544qty1sid0_CAL-86331qty1sid0_CAL-74810qty1sid0_NOW-00475qty2sid0_NWY-11750qty1sid0_AUU-73143qty1sid0_TSS-23530qty1sid0_DRB-00087qty1sid0&amp;rcode=DLE7202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432" Type="http://schemas.openxmlformats.org/officeDocument/2006/relationships/hyperlink" Target="https://www.iherb.com/tr/cb?pcodes=SNS-00803qty2sid0_NOW-00475qty1sid0_NOW-00076qty1sid0_CAR-01545qty1sid0_CGN-01033qty4sid0_NOW-00105qty1sid0_LAG-35723qty1sid0_LAG-35722qty1sid0&amp;rcode=CZN6870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434" Type="http://schemas.openxmlformats.org/officeDocument/2006/relationships/hyperlink" Target="https://www.iherb.com/tr/cb?pcodes=NOW-06943qty1sid0_NOW-01662qty1sid0_NOW-02313qty1sid0_CGN-01033qty1sid0_SPS-90030qty1sid0_NFS-02684qty1sid0_CLF-06416qty1sid0_YOU-00316qty1sid0&amp;rcode=CYG0792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436" Type="http://schemas.openxmlformats.org/officeDocument/2006/relationships/printerSettings" Target="../printerSettings/printerSettings7.bin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438" Type="http://schemas.openxmlformats.org/officeDocument/2006/relationships/comments" Target="../comments1.xm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hyperlink" Target="https://www.iherb.com/tr/cb?pcodes=NOW-02372qty1sid0_LKN-01550qty1sid0_NFS-35493qty1sid0_LEX-33510qty1sid0_LEX-30210qty1sid0_JRW-18018qty1sid0_SOR-68520qty3sid0_LKN-01450qty1sid0_CGN-01291qty1sid0&amp;rcode=DFD160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33" Type="http://schemas.openxmlformats.org/officeDocument/2006/relationships/hyperlink" Target="https://boxberrypost.kz/" TargetMode="External"/><Relationship Id="rId28" Type="http://schemas.openxmlformats.org/officeDocument/2006/relationships/hyperlink" Target="http://gdebox.com/track/PCT000000695385" TargetMode="External"/><Relationship Id="rId275" Type="http://schemas.openxmlformats.org/officeDocument/2006/relationships/hyperlink" Target="https://trace.emex.kz/ru/site/Checkcourierexe/?number=720000361325" TargetMode="External"/><Relationship Id="rId300" Type="http://schemas.openxmlformats.org/officeDocument/2006/relationships/hyperlink" Target="https://trace.emex.kz/ru/site/Checkcourierexe/?number=720000447125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javascript:PrintThis();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418" priority="2">
      <formula>COUNTIF($B:$B,A2)&gt;1</formula>
    </cfRule>
  </conditionalFormatting>
  <conditionalFormatting sqref="H2:H298 F236:G236 I236:K236">
    <cfRule type="expression" dxfId="417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8"/>
  <sheetViews>
    <sheetView topLeftCell="A37" zoomScaleNormal="100" workbookViewId="0">
      <selection activeCell="H63" sqref="H63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-469707.98894603841</v>
      </c>
      <c r="C3" s="129">
        <f>SUMIFS(Journal!$U:$U,Journal!$T:$T,"",Journal!$G:$G,$A3,Journal!$D:$D,"&lt;&gt;Доставлен")</f>
        <v>-73673.112710783389</v>
      </c>
      <c r="D3"/>
    </row>
    <row r="4" spans="1:9" x14ac:dyDescent="0.25">
      <c r="A4" s="155" t="s">
        <v>6</v>
      </c>
      <c r="B4" s="120">
        <f>SUMIFS(Journal!$U:$U,Journal!$T:$T,"",Journal!$G:$G,A4)</f>
        <v>-33181.863082074953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-139327.61765272793</v>
      </c>
      <c r="C5" s="129">
        <f>SUMIFS(Journal!$U:$U,Journal!$T:$T,"",Journal!$G:$G,$A5,Journal!$D:$D,"&lt;&gt;Доставлен")</f>
        <v>-7656.3671397506587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-736611.6796724014</v>
      </c>
      <c r="C7" s="122">
        <f>SUM(C3:C6)</f>
        <v>-81329.479850534044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218650</v>
      </c>
      <c r="D53" s="53">
        <f>SUMIFS(Journal!$U:$U,Journal!$T:$T,$A53,Journal!$G:$G,$D$10)</f>
        <v>92176.177561208824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0.77048075108518888</v>
      </c>
      <c r="I53" s="53">
        <f t="shared" ref="I53" si="51">SUM(D53:G53)</f>
        <v>95152.469814494252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175242.7600000001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5716</v>
      </c>
      <c r="B56" s="53">
        <v>177283.00999999995</v>
      </c>
      <c r="C56" s="53">
        <f>SUMIF(Journal!$T:$T,A56,Journal!$Q:$Q)</f>
        <v>301450</v>
      </c>
      <c r="D56" s="53">
        <f>SUMIFS(Journal!$U:$U,Journal!$T:$T,$A56,Journal!$G:$G,$D$10)</f>
        <v>104542.18863975037</v>
      </c>
      <c r="E56" s="53">
        <f>SUMIFS(Journal!$U:$U,Journal!$T:$T,$A56,Journal!$G:$G,$E$10)</f>
        <v>1062</v>
      </c>
      <c r="F56" s="53">
        <f>SUMIFS(Journal!$U:$U,Journal!$T:$T,$A56,Journal!$G:$G,$F$10)</f>
        <v>1602.3407105391138</v>
      </c>
      <c r="G56" s="53">
        <f>SUMIFS(Journal!$U:$U,Journal!$T:$T,$A56,Journal!$G:$G,$G$10)</f>
        <v>0</v>
      </c>
      <c r="H56" s="106">
        <f t="shared" ref="H56:H58" si="56">I56/(C56-I56)</f>
        <v>0.55191831669657854</v>
      </c>
      <c r="I56" s="53">
        <f t="shared" ref="I56:I57" si="57">SUM(D56:G56)</f>
        <v>107206.52935028948</v>
      </c>
    </row>
    <row r="57" spans="1:9" x14ac:dyDescent="0.25">
      <c r="A57" s="52" t="s">
        <v>5717</v>
      </c>
      <c r="B57" s="53">
        <v>2056</v>
      </c>
      <c r="C57" s="53">
        <f>SUMIF(Journal!$T:$T,A57,Journal!$Q:$Q)</f>
        <v>234550</v>
      </c>
      <c r="D57" s="53">
        <f>SUMIFS(Journal!$U:$U,Journal!$T:$T,$A57,Journal!$G:$G,$D$10)</f>
        <v>84251.914449181582</v>
      </c>
      <c r="E57" s="53">
        <f>SUMIFS(Journal!$U:$U,Journal!$T:$T,$A57,Journal!$G:$G,$E$10)</f>
        <v>0</v>
      </c>
      <c r="F57" s="53">
        <f>SUMIFS(Journal!$U:$U,Journal!$T:$T,$A57,Journal!$G:$G,$F$10)</f>
        <v>847.85517276578366</v>
      </c>
      <c r="G57" s="53">
        <f>SUMIFS(Journal!$U:$U,Journal!$T:$T,$A57,Journal!$G:$G,$G$10)</f>
        <v>0</v>
      </c>
      <c r="H57" s="106">
        <f t="shared" si="56"/>
        <v>0.56941879183910993</v>
      </c>
      <c r="I57" s="53">
        <f t="shared" si="57"/>
        <v>85099.769621947373</v>
      </c>
    </row>
    <row r="58" spans="1:9" x14ac:dyDescent="0.25">
      <c r="A58" s="52" t="s">
        <v>10</v>
      </c>
      <c r="B58" s="53">
        <v>7924994.5380716454</v>
      </c>
      <c r="C58" s="54">
        <f>SUM(C$11:C57)</f>
        <v>11682278.217234202</v>
      </c>
      <c r="D58" s="54">
        <f>SUM(D$11:D57)</f>
        <v>3837169.3332631863</v>
      </c>
      <c r="E58" s="54">
        <f>SUM(E$11:E57)</f>
        <v>469045.36502734578</v>
      </c>
      <c r="F58" s="54">
        <f>SUM(F$11:F57)</f>
        <v>107498.42926696574</v>
      </c>
      <c r="G58" s="54">
        <f>SUM(G$11:G57)</f>
        <v>56879.019290876793</v>
      </c>
      <c r="H58" s="111">
        <f t="shared" si="56"/>
        <v>0.61990942245898384</v>
      </c>
      <c r="I58" s="54">
        <f>SUM(I$11:I57)</f>
        <v>4470592.1468483759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15" sqref="A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6349"/>
  <sheetViews>
    <sheetView zoomScaleNormal="100" workbookViewId="0">
      <pane ySplit="2" topLeftCell="A5874" activePane="bottomLeft" state="frozen"/>
      <selection activeCell="H4889" sqref="H4889:L4899"/>
      <selection pane="bottomLeft" activeCell="G5905" sqref="G5905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SUBTOTAL(3,K$3:K$6343)</f>
        <v>5902</v>
      </c>
      <c r="L2" s="90">
        <f t="shared" ref="L2:Q2" si="0">SUBTOTAL(9,L$3:L$6343)</f>
        <v>-105438.7760155521</v>
      </c>
      <c r="M2" s="90">
        <f t="shared" si="0"/>
        <v>-39058.627000000066</v>
      </c>
      <c r="N2" s="90">
        <f t="shared" si="0"/>
        <v>-1012.3829844478884</v>
      </c>
      <c r="O2" s="90">
        <f t="shared" si="0"/>
        <v>139361.50124683266</v>
      </c>
      <c r="P2" s="90">
        <f t="shared" si="0"/>
        <v>8017715.1580716362</v>
      </c>
      <c r="Q2" s="90">
        <f t="shared" si="0"/>
        <v>11752467.637234207</v>
      </c>
      <c r="R2" s="104">
        <f>SUBTOTAL(3,R$3:R$6343)</f>
        <v>5168</v>
      </c>
      <c r="S2" s="104"/>
      <c r="T2" s="104">
        <f>SUBTOTAL(2,T$3:T$6343)</f>
        <v>0</v>
      </c>
      <c r="U2" s="91">
        <f>SUBTOTAL(9,U$3:U$6343)</f>
        <v>3734752.4791625557</v>
      </c>
      <c r="V2" s="92">
        <f>SUBTOTAL(1,V$3:V$6343)</f>
        <v>0.81614341648702948</v>
      </c>
      <c r="X2" s="43"/>
      <c r="Y2" s="91" t="s">
        <v>5</v>
      </c>
      <c r="Z2" s="91">
        <f>SUMIFS($U:$U,$T:$T,"",$G:$G,Y2)</f>
        <v>-469707.98894603841</v>
      </c>
      <c r="AA2" s="91" t="s">
        <v>6</v>
      </c>
      <c r="AB2" s="91">
        <f>SUMIFS($U:$U,$T:$T,"",$G:$G,AA2)</f>
        <v>-33181.863082074953</v>
      </c>
      <c r="AC2" s="91" t="s">
        <v>7</v>
      </c>
      <c r="AD2" s="91">
        <f>SUMIFS($U:$U,$T:$T,"",$G:$G,AC2)</f>
        <v>-139327.61765272793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>
        <v>1700</v>
      </c>
      <c r="R2781" s="31">
        <v>46144</v>
      </c>
      <c r="S2781" s="31"/>
      <c r="T2781" s="95" t="str">
        <f t="shared" si="222"/>
        <v>2026 05</v>
      </c>
      <c r="U2781" s="32">
        <f t="shared" si="218"/>
        <v>825.94693021474279</v>
      </c>
      <c r="V2781" s="22">
        <f t="shared" si="219"/>
        <v>0.9449619923166297</v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">
        <v>5668</v>
      </c>
      <c r="I2782" s="97" t="s">
        <v>1395</v>
      </c>
      <c r="J2782" s="97" t="s">
        <v>5669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ref="I2783:I2801" si="223">IFERROR(LEFT(J2783,FIND(",",J2783)-1),"")</f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>
        <v>1500</v>
      </c>
      <c r="R3277" s="31">
        <v>46146</v>
      </c>
      <c r="S3277" s="31"/>
      <c r="T3277" s="95" t="str">
        <f t="shared" si="263"/>
        <v>2026 05</v>
      </c>
      <c r="U3277" s="32">
        <f t="shared" si="260"/>
        <v>662.84177837892014</v>
      </c>
      <c r="V3277" s="22">
        <f t="shared" si="261"/>
        <v>0.79177598840920183</v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>
        <v>1017.1</v>
      </c>
      <c r="R3452" s="31"/>
      <c r="S3452" s="31"/>
      <c r="T3452" s="95" t="str">
        <f t="shared" si="273"/>
        <v/>
      </c>
      <c r="U3452" s="32">
        <f t="shared" si="270"/>
        <v>4.9242424236126681E-3</v>
      </c>
      <c r="V3452" s="22">
        <f t="shared" si="271"/>
        <v>4.8414770073927254E-6</v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>
        <v>2600</v>
      </c>
      <c r="R3849" s="31">
        <v>46125</v>
      </c>
      <c r="S3849" s="31"/>
      <c r="T3849" s="95" t="str">
        <f t="shared" si="307"/>
        <v>2026 04</v>
      </c>
      <c r="U3849" s="32">
        <f t="shared" si="304"/>
        <v>994.70423849336999</v>
      </c>
      <c r="V3849" s="22">
        <f t="shared" si="305"/>
        <v>0.61963923555108802</v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>
        <v>2300</v>
      </c>
      <c r="R4547" s="31">
        <v>46141</v>
      </c>
      <c r="S4547" s="31" t="s">
        <v>3150</v>
      </c>
      <c r="T4547" s="95" t="str">
        <f t="shared" si="349"/>
        <v>2026 04</v>
      </c>
      <c r="U4547" s="32">
        <f t="shared" ref="U4547:U4610" si="350">Q4547-P4547</f>
        <v>-155.46556769008885</v>
      </c>
      <c r="V4547" s="22">
        <f t="shared" ref="V4547:V4610" si="351">IF(Q4547&lt;&gt;0,IFERROR(U4547/P4547,""),"")</f>
        <v>-6.3314089896336342E-2</v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6343" si="354">Q4611-P4611</f>
        <v>878.74490196078432</v>
      </c>
      <c r="V4611" s="22">
        <f t="shared" ref="V4611:V6343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>
        <v>3400</v>
      </c>
      <c r="R4684" s="31">
        <v>46125</v>
      </c>
      <c r="S4684" s="31"/>
      <c r="T4684" s="95" t="str">
        <f t="shared" si="361"/>
        <v>2026 04</v>
      </c>
      <c r="U4684" s="32">
        <f t="shared" si="358"/>
        <v>1381.7903677157994</v>
      </c>
      <c r="V4684" s="22">
        <f t="shared" si="359"/>
        <v>0.68466146708055065</v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>
        <v>3400</v>
      </c>
      <c r="R4719" s="31">
        <v>46134</v>
      </c>
      <c r="S4719" s="31" t="s">
        <v>4627</v>
      </c>
      <c r="T4719" s="95" t="str">
        <f t="shared" si="361"/>
        <v>2026 04</v>
      </c>
      <c r="U4719" s="32">
        <f t="shared" si="358"/>
        <v>1377.3770370769371</v>
      </c>
      <c r="V4719" s="22">
        <f t="shared" si="359"/>
        <v>0.68098556296739232</v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>
        <v>586.53</v>
      </c>
      <c r="R4739" s="31"/>
      <c r="S4739" s="31"/>
      <c r="T4739" s="95" t="str">
        <f t="shared" si="361"/>
        <v/>
      </c>
      <c r="U4739" s="32">
        <f t="shared" si="358"/>
        <v>4.9386786693048634E-3</v>
      </c>
      <c r="V4739" s="22">
        <f t="shared" si="359"/>
        <v>8.4202346924084523E-6</v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>
        <v>1700</v>
      </c>
      <c r="R4841" s="31">
        <v>46125</v>
      </c>
      <c r="S4841" s="31"/>
      <c r="T4841" s="95" t="str">
        <f t="shared" si="365"/>
        <v>2026 04</v>
      </c>
      <c r="U4841" s="32">
        <f t="shared" si="358"/>
        <v>1006.1309385042758</v>
      </c>
      <c r="V4841" s="22">
        <f t="shared" si="359"/>
        <v>1.4500299758796436</v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>
        <v>1800</v>
      </c>
      <c r="R4842" s="31">
        <v>46144</v>
      </c>
      <c r="S4842" s="31"/>
      <c r="T4842" s="95" t="str">
        <f t="shared" si="365"/>
        <v>2026 05</v>
      </c>
      <c r="U4842" s="32">
        <f t="shared" si="358"/>
        <v>998.9764758429111</v>
      </c>
      <c r="V4842" s="22">
        <f t="shared" si="359"/>
        <v>1.2471250165769183</v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>
        <v>903.75</v>
      </c>
      <c r="R4969" s="31"/>
      <c r="S4969" s="31"/>
      <c r="T4969" s="95" t="str">
        <f t="shared" si="372"/>
        <v/>
      </c>
      <c r="U4969" s="32">
        <f t="shared" si="354"/>
        <v>-9.9027276371543849E-4</v>
      </c>
      <c r="V4969" s="22">
        <f t="shared" si="355"/>
        <v>-1.0957362972477201E-6</v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>
        <v>2212.4499999999998</v>
      </c>
      <c r="R4989" s="31"/>
      <c r="S4989" s="31"/>
      <c r="T4989" s="95" t="str">
        <f t="shared" si="372"/>
        <v/>
      </c>
      <c r="U4989" s="32">
        <f t="shared" si="373"/>
        <v>4.9922940133910743E-3</v>
      </c>
      <c r="V4989" s="22">
        <f t="shared" si="374"/>
        <v>2.256460158784884E-6</v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>
        <v>1000</v>
      </c>
      <c r="R5018" s="31">
        <v>46137</v>
      </c>
      <c r="S5018" s="31" t="s">
        <v>3282</v>
      </c>
      <c r="T5018" s="95" t="str">
        <f t="shared" si="376"/>
        <v>2026 04</v>
      </c>
      <c r="U5018" s="32">
        <f t="shared" si="373"/>
        <v>602.53609871342348</v>
      </c>
      <c r="V5018" s="22">
        <f t="shared" si="374"/>
        <v>1.5159517550223696</v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>
        <v>1500</v>
      </c>
      <c r="R5053" s="31">
        <v>46133</v>
      </c>
      <c r="S5053" s="31"/>
      <c r="T5053" s="95" t="str">
        <f t="shared" si="376"/>
        <v>2026 04</v>
      </c>
      <c r="U5053" s="32">
        <f t="shared" si="377"/>
        <v>938.45271292260588</v>
      </c>
      <c r="V5053" s="22">
        <f t="shared" si="378"/>
        <v>1.6711908943712259</v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>
        <v>1500</v>
      </c>
      <c r="R5100" s="31">
        <v>46140</v>
      </c>
      <c r="S5100" s="31"/>
      <c r="T5100" s="95" t="str">
        <f t="shared" si="380"/>
        <v>2026 04</v>
      </c>
      <c r="U5100" s="32">
        <f t="shared" si="377"/>
        <v>529.04198835510294</v>
      </c>
      <c r="V5100" s="22">
        <f t="shared" si="378"/>
        <v>0.54486597979541307</v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>
        <v>2000</v>
      </c>
      <c r="R5116" s="31">
        <v>46164</v>
      </c>
      <c r="S5116" s="31" t="s">
        <v>4872</v>
      </c>
      <c r="T5116" s="95" t="str">
        <f t="shared" si="380"/>
        <v>2026 05</v>
      </c>
      <c r="U5116" s="32">
        <f t="shared" si="377"/>
        <v>1127.7828973947235</v>
      </c>
      <c r="V5116" s="22">
        <f t="shared" si="378"/>
        <v>1.293007089663895</v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>
        <v>1800</v>
      </c>
      <c r="R5117" s="31">
        <v>46164</v>
      </c>
      <c r="S5117" s="31" t="s">
        <v>3466</v>
      </c>
      <c r="T5117" s="95" t="str">
        <f t="shared" si="380"/>
        <v>2026 05</v>
      </c>
      <c r="U5117" s="32">
        <f t="shared" si="377"/>
        <v>927.78289739472348</v>
      </c>
      <c r="V5117" s="22">
        <f t="shared" si="378"/>
        <v>1.0637063806975056</v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>
        <v>1700</v>
      </c>
      <c r="R5184" s="31">
        <v>46135</v>
      </c>
      <c r="S5184" s="31" t="s">
        <v>3384</v>
      </c>
      <c r="T5184" s="95" t="str">
        <f t="shared" si="382"/>
        <v>2026 04</v>
      </c>
      <c r="U5184" s="32">
        <f t="shared" si="387"/>
        <v>790.20695581842051</v>
      </c>
      <c r="V5184" s="22">
        <f t="shared" si="388"/>
        <v>0.86855682275441581</v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>
        <v>3200</v>
      </c>
      <c r="R5226" s="31">
        <v>46154</v>
      </c>
      <c r="S5226" s="31"/>
      <c r="T5226" s="95" t="str">
        <f t="shared" si="390"/>
        <v>2026 05</v>
      </c>
      <c r="U5226" s="32">
        <f t="shared" si="387"/>
        <v>1668.0885810150301</v>
      </c>
      <c r="V5226" s="22">
        <f t="shared" si="388"/>
        <v>1.0888936268392657</v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>
        <v>2500</v>
      </c>
      <c r="R5359" s="31">
        <v>46135</v>
      </c>
      <c r="S5359" s="31"/>
      <c r="T5359" s="95" t="str">
        <f t="shared" si="398"/>
        <v>2026 04</v>
      </c>
      <c r="U5359" s="32">
        <f t="shared" si="403"/>
        <v>1124.1636169517378</v>
      </c>
      <c r="V5359" s="22">
        <f t="shared" si="404"/>
        <v>0.81707652944972597</v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si="403"/>
        <v>1777.0552441515983</v>
      </c>
      <c r="V5364" s="22">
        <f t="shared" si="404"/>
        <v>0.67750387810848234</v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 t="s">
        <v>4613</v>
      </c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>
        <v>4400</v>
      </c>
      <c r="R5384" s="31">
        <v>46135</v>
      </c>
      <c r="S5384" s="31"/>
      <c r="T5384" s="95" t="str">
        <f t="shared" si="406"/>
        <v>2026 04</v>
      </c>
      <c r="U5384" s="32">
        <f t="shared" si="403"/>
        <v>1172.5065470667068</v>
      </c>
      <c r="V5384" s="22">
        <f t="shared" si="404"/>
        <v>0.36328704121803235</v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>
        <v>2600</v>
      </c>
      <c r="R5396" s="31">
        <v>46133</v>
      </c>
      <c r="S5396" s="31" t="s">
        <v>3290</v>
      </c>
      <c r="T5396" s="95" t="str">
        <f t="shared" si="406"/>
        <v>2026 04</v>
      </c>
      <c r="U5396" s="32">
        <f t="shared" si="403"/>
        <v>1266.5279162679424</v>
      </c>
      <c r="V5396" s="22">
        <f t="shared" si="404"/>
        <v>0.94979709865634743</v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>
        <v>1800</v>
      </c>
      <c r="R5405" s="31">
        <v>46122</v>
      </c>
      <c r="S5405" s="31" t="s">
        <v>4630</v>
      </c>
      <c r="T5405" s="95" t="str">
        <f t="shared" si="406"/>
        <v>2026 04</v>
      </c>
      <c r="U5405" s="32">
        <f t="shared" si="403"/>
        <v>1062.968888858185</v>
      </c>
      <c r="V5405" s="22">
        <f t="shared" si="404"/>
        <v>1.4422306912002998</v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si="403"/>
        <v>847</v>
      </c>
      <c r="V5413" s="22">
        <f t="shared" si="404"/>
        <v>0.41256697515830493</v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>
        <v>3600</v>
      </c>
      <c r="R5416" s="31">
        <v>46122</v>
      </c>
      <c r="S5416" s="31" t="s">
        <v>3493</v>
      </c>
      <c r="T5416" s="95" t="str">
        <f t="shared" si="406"/>
        <v>2026 04</v>
      </c>
      <c r="U5416" s="32">
        <f t="shared" si="403"/>
        <v>1649.9911688049308</v>
      </c>
      <c r="V5416" s="22">
        <f t="shared" si="404"/>
        <v>0.84614548529697087</v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>
        <v>1900</v>
      </c>
      <c r="R5429" s="31">
        <v>46144</v>
      </c>
      <c r="S5429" s="31"/>
      <c r="T5429" s="95" t="str">
        <f t="shared" si="406"/>
        <v>2026 05</v>
      </c>
      <c r="U5429" s="32">
        <f t="shared" si="403"/>
        <v>887.87750994089197</v>
      </c>
      <c r="V5429" s="22">
        <f t="shared" si="404"/>
        <v>0.87724313871242976</v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>
        <v>1700</v>
      </c>
      <c r="R5441" s="31">
        <v>46142</v>
      </c>
      <c r="S5441" s="31" t="s">
        <v>3493</v>
      </c>
      <c r="T5441" s="95" t="str">
        <f t="shared" si="406"/>
        <v>2026 04</v>
      </c>
      <c r="U5441" s="32">
        <f t="shared" si="403"/>
        <v>943.93593024439917</v>
      </c>
      <c r="V5441" s="22">
        <f t="shared" si="404"/>
        <v>1.2484866931310838</v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>
        <v>2500</v>
      </c>
      <c r="R5447" s="31">
        <v>46148</v>
      </c>
      <c r="S5447" s="31" t="s">
        <v>5712</v>
      </c>
      <c r="T5447" s="95" t="str">
        <f t="shared" si="408"/>
        <v>2026 05</v>
      </c>
      <c r="U5447" s="32">
        <f t="shared" si="403"/>
        <v>925.70903229036253</v>
      </c>
      <c r="V5447" s="22">
        <f t="shared" si="404"/>
        <v>0.5880164793406224</v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>
        <v>3200</v>
      </c>
      <c r="R5455" s="31">
        <v>46154</v>
      </c>
      <c r="S5455" s="31"/>
      <c r="T5455" s="95" t="str">
        <f t="shared" si="408"/>
        <v>2026 05</v>
      </c>
      <c r="U5455" s="32">
        <f t="shared" si="403"/>
        <v>1206.4152656221863</v>
      </c>
      <c r="V5455" s="22">
        <f t="shared" si="404"/>
        <v>0.60514872772573747</v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>
        <v>3000</v>
      </c>
      <c r="R5468" s="31">
        <v>46150</v>
      </c>
      <c r="S5468" s="31" t="s">
        <v>3252</v>
      </c>
      <c r="T5468" s="95" t="str">
        <f t="shared" si="408"/>
        <v>2026 05</v>
      </c>
      <c r="U5468" s="32">
        <f t="shared" si="403"/>
        <v>1113.8691910865286</v>
      </c>
      <c r="V5468" s="22">
        <f t="shared" si="404"/>
        <v>0.59055776292005246</v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>
        <v>2600</v>
      </c>
      <c r="R5469" s="31">
        <v>46134</v>
      </c>
      <c r="S5469" s="31" t="s">
        <v>4627</v>
      </c>
      <c r="T5469" s="95" t="str">
        <f t="shared" si="408"/>
        <v>2026 04</v>
      </c>
      <c r="U5469" s="32">
        <f t="shared" si="403"/>
        <v>1140.638881029623</v>
      </c>
      <c r="V5469" s="22">
        <f t="shared" si="404"/>
        <v>0.78160152836905639</v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>
        <v>2300</v>
      </c>
      <c r="R5470" s="31">
        <v>46164</v>
      </c>
      <c r="S5470" s="31"/>
      <c r="T5470" s="95" t="str">
        <f t="shared" si="408"/>
        <v>2026 05</v>
      </c>
      <c r="U5470" s="32">
        <f t="shared" si="403"/>
        <v>1908.8668829442108</v>
      </c>
      <c r="V5470" s="22">
        <f t="shared" si="404"/>
        <v>4.8803509590622074</v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>
        <v>2000</v>
      </c>
      <c r="R5484" s="31">
        <v>46164</v>
      </c>
      <c r="S5484" s="31" t="s">
        <v>4868</v>
      </c>
      <c r="T5484" s="95" t="str">
        <f t="shared" si="408"/>
        <v>2026 05</v>
      </c>
      <c r="U5484" s="32">
        <f t="shared" si="403"/>
        <v>887.78704906042526</v>
      </c>
      <c r="V5484" s="22">
        <f t="shared" si="404"/>
        <v>0.79821678781068039</v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>
        <v>2900</v>
      </c>
      <c r="R5485" s="31">
        <v>46133</v>
      </c>
      <c r="S5485" s="31" t="s">
        <v>3290</v>
      </c>
      <c r="T5485" s="95" t="str">
        <f t="shared" si="408"/>
        <v>2026 04</v>
      </c>
      <c r="U5485" s="32">
        <f t="shared" si="403"/>
        <v>925.38576009902067</v>
      </c>
      <c r="V5485" s="22">
        <f t="shared" si="404"/>
        <v>0.46864128770054136</v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>
        <v>1400</v>
      </c>
      <c r="R5507" s="31">
        <v>46048</v>
      </c>
      <c r="S5507" s="31"/>
      <c r="T5507" s="95" t="str">
        <f t="shared" si="408"/>
        <v>2026 01</v>
      </c>
      <c r="U5507" s="32">
        <f t="shared" si="401"/>
        <v>711.01002439272293</v>
      </c>
      <c r="V5507" s="22">
        <f t="shared" si="402"/>
        <v>1.0319598971901403</v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>
        <v>1400</v>
      </c>
      <c r="R5508" s="31">
        <v>46048</v>
      </c>
      <c r="S5508" s="31"/>
      <c r="T5508" s="95" t="str">
        <f t="shared" ref="T5508:T5571" si="410">IF(R5508="","",TEXT(R5508,"ГГГГ ММ"))</f>
        <v>2026 01</v>
      </c>
      <c r="U5508" s="32">
        <f t="shared" si="401"/>
        <v>711.01002439272293</v>
      </c>
      <c r="V5508" s="22">
        <f t="shared" si="402"/>
        <v>1.0319598971901403</v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>
        <v>2000</v>
      </c>
      <c r="R5509" s="31">
        <v>46133</v>
      </c>
      <c r="S5509" s="31"/>
      <c r="T5509" s="95" t="str">
        <f t="shared" si="410"/>
        <v>2026 04</v>
      </c>
      <c r="U5509" s="32">
        <f t="shared" si="401"/>
        <v>1050.0162577497713</v>
      </c>
      <c r="V5509" s="22">
        <f t="shared" si="402"/>
        <v>1.105299186765655</v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>
        <v>1800</v>
      </c>
      <c r="R5517" s="31">
        <v>46151</v>
      </c>
      <c r="S5517" s="31"/>
      <c r="T5517" s="95" t="str">
        <f t="shared" si="410"/>
        <v>2026 05</v>
      </c>
      <c r="U5517" s="32">
        <f t="shared" si="401"/>
        <v>752.23806069152829</v>
      </c>
      <c r="V5517" s="22">
        <f t="shared" si="402"/>
        <v>0.71794749596268914</v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>
        <v>905.62</v>
      </c>
      <c r="R5529" s="31"/>
      <c r="S5529" s="31"/>
      <c r="T5529" s="95" t="str">
        <f t="shared" si="410"/>
        <v/>
      </c>
      <c r="U5529" s="32">
        <f t="shared" si="401"/>
        <v>2.0684786446736325E-3</v>
      </c>
      <c r="V5529" s="22">
        <f t="shared" si="402"/>
        <v>2.2840522174718618E-6</v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si="415"/>
        <v>788.73451546918955</v>
      </c>
      <c r="V5578" s="22">
        <f t="shared" si="416"/>
        <v>0.65116568212517811</v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si="415"/>
        <v>867.46631128083402</v>
      </c>
      <c r="V5589" s="22">
        <f t="shared" si="416"/>
        <v>1.3714151937699781</v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>
        <v>1538.71</v>
      </c>
      <c r="R5590" s="31"/>
      <c r="S5590" s="31"/>
      <c r="T5590" s="95" t="str">
        <f t="shared" si="414"/>
        <v/>
      </c>
      <c r="U5590" s="32">
        <f t="shared" si="415"/>
        <v>4.8137062651676388E-3</v>
      </c>
      <c r="V5590" s="22">
        <f t="shared" si="416"/>
        <v>3.1284136220807634E-6</v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>
        <v>3200</v>
      </c>
      <c r="R5595" s="31">
        <v>46158</v>
      </c>
      <c r="S5595" s="31"/>
      <c r="T5595" s="95" t="str">
        <f t="shared" si="414"/>
        <v>2026 05</v>
      </c>
      <c r="U5595" s="32">
        <f t="shared" si="415"/>
        <v>1460.7353514294564</v>
      </c>
      <c r="V5595" s="22">
        <f t="shared" si="416"/>
        <v>0.8398580127699351</v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>
        <v>1000</v>
      </c>
      <c r="R5602" s="31">
        <v>46164</v>
      </c>
      <c r="S5602" s="31"/>
      <c r="T5602" s="95" t="str">
        <f t="shared" si="414"/>
        <v>2026 05</v>
      </c>
      <c r="U5602" s="32">
        <f t="shared" si="415"/>
        <v>567.9549563182527</v>
      </c>
      <c r="V5602" s="22">
        <f t="shared" si="416"/>
        <v>1.3145734793722557</v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>
        <v>2400</v>
      </c>
      <c r="R5604" s="31">
        <v>46135</v>
      </c>
      <c r="S5604" s="31" t="s">
        <v>3384</v>
      </c>
      <c r="T5604" s="95" t="str">
        <f t="shared" si="414"/>
        <v>2026 04</v>
      </c>
      <c r="U5604" s="32">
        <f t="shared" si="415"/>
        <v>971.71598395526939</v>
      </c>
      <c r="V5604" s="22">
        <f t="shared" si="416"/>
        <v>0.68033806514630735</v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>
        <v>2400</v>
      </c>
      <c r="R5605" s="31">
        <v>46135</v>
      </c>
      <c r="S5605" s="31" t="s">
        <v>3384</v>
      </c>
      <c r="T5605" s="95" t="str">
        <f t="shared" si="414"/>
        <v>2026 04</v>
      </c>
      <c r="U5605" s="32">
        <f t="shared" si="415"/>
        <v>971.71598395526939</v>
      </c>
      <c r="V5605" s="22">
        <f t="shared" si="416"/>
        <v>0.68033806514630735</v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>
        <v>1900</v>
      </c>
      <c r="R5607" s="31">
        <v>46135</v>
      </c>
      <c r="S5607" s="31" t="s">
        <v>3384</v>
      </c>
      <c r="T5607" s="95" t="str">
        <f t="shared" si="414"/>
        <v>2026 04</v>
      </c>
      <c r="U5607" s="32">
        <f t="shared" si="415"/>
        <v>718.26854260362234</v>
      </c>
      <c r="V5607" s="22">
        <f t="shared" si="416"/>
        <v>0.60781029235367123</v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>
        <v>2000</v>
      </c>
      <c r="R5608" s="31">
        <v>46160</v>
      </c>
      <c r="S5608" s="31"/>
      <c r="T5608" s="95" t="str">
        <f t="shared" si="414"/>
        <v>2026 05</v>
      </c>
      <c r="U5608" s="32">
        <f t="shared" si="415"/>
        <v>818.26854260362234</v>
      </c>
      <c r="V5608" s="22">
        <f t="shared" si="416"/>
        <v>0.69243188668807498</v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>
        <v>2500</v>
      </c>
      <c r="R5613" s="31">
        <v>46161</v>
      </c>
      <c r="S5613" s="31" t="s">
        <v>3280</v>
      </c>
      <c r="T5613" s="95" t="str">
        <f t="shared" si="414"/>
        <v>2026 05</v>
      </c>
      <c r="U5613" s="32">
        <f t="shared" si="415"/>
        <v>1034.9259511365017</v>
      </c>
      <c r="V5613" s="22">
        <f t="shared" si="416"/>
        <v>0.70639839122078818</v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>
        <v>3300</v>
      </c>
      <c r="R5619" s="31">
        <v>46146</v>
      </c>
      <c r="S5619" s="31" t="s">
        <v>3493</v>
      </c>
      <c r="T5619" s="95" t="str">
        <f t="shared" si="414"/>
        <v>2026 05</v>
      </c>
      <c r="U5619" s="32">
        <f t="shared" si="401"/>
        <v>1214.2955981497239</v>
      </c>
      <c r="V5619" s="22">
        <f t="shared" si="402"/>
        <v>0.58219927860942067</v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>
        <v>2000</v>
      </c>
      <c r="R5624" s="31">
        <v>46144</v>
      </c>
      <c r="S5624" s="31"/>
      <c r="T5624" s="95" t="str">
        <f t="shared" si="414"/>
        <v>2026 05</v>
      </c>
      <c r="U5624" s="32">
        <f t="shared" si="401"/>
        <v>856.93029735682808</v>
      </c>
      <c r="V5624" s="22">
        <f t="shared" si="402"/>
        <v>0.7496745783527542</v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6343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6343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si="421"/>
        <v>1016.5505710354319</v>
      </c>
      <c r="V5643" s="22">
        <f t="shared" si="422"/>
        <v>0.56999125095776837</v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>
        <v>2000</v>
      </c>
      <c r="R5646" s="31">
        <v>46145</v>
      </c>
      <c r="S5646" s="31" t="s">
        <v>4533</v>
      </c>
      <c r="T5646" s="95" t="str">
        <f t="shared" si="420"/>
        <v>2026 05</v>
      </c>
      <c r="U5646" s="32">
        <f t="shared" si="401"/>
        <v>918.24268859649146</v>
      </c>
      <c r="V5646" s="22">
        <f t="shared" si="402"/>
        <v>0.84884352425141674</v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>
        <v>1100</v>
      </c>
      <c r="R5648" s="31">
        <v>46164</v>
      </c>
      <c r="S5648" s="31"/>
      <c r="T5648" s="95" t="str">
        <f t="shared" si="420"/>
        <v>2026 05</v>
      </c>
      <c r="U5648" s="32">
        <f t="shared" si="401"/>
        <v>633.35959115927085</v>
      </c>
      <c r="V5648" s="22">
        <f t="shared" si="402"/>
        <v>1.3572754934205564</v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>
        <v>2672.93</v>
      </c>
      <c r="R5650" s="31"/>
      <c r="S5650" s="31"/>
      <c r="T5650" s="95" t="str">
        <f t="shared" si="420"/>
        <v/>
      </c>
      <c r="U5650" s="32">
        <f t="shared" si="401"/>
        <v>2.9653947603947017E-4</v>
      </c>
      <c r="V5650" s="22">
        <f t="shared" si="402"/>
        <v>1.1094174143657936E-7</v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>
        <v>1700</v>
      </c>
      <c r="R5674" s="31">
        <v>46128</v>
      </c>
      <c r="S5674" s="31" t="s">
        <v>5101</v>
      </c>
      <c r="T5674" s="95" t="str">
        <f t="shared" si="424"/>
        <v>2026 04</v>
      </c>
      <c r="U5674" s="32">
        <f t="shared" si="425"/>
        <v>1178.615834058008</v>
      </c>
      <c r="V5674" s="22">
        <f t="shared" si="426"/>
        <v>2.2605516451167755</v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>
        <v>2600</v>
      </c>
      <c r="R5675" s="31">
        <v>46164</v>
      </c>
      <c r="S5675" s="31" t="s">
        <v>3475</v>
      </c>
      <c r="T5675" s="95" t="str">
        <f t="shared" si="424"/>
        <v>2026 05</v>
      </c>
      <c r="U5675" s="32">
        <f t="shared" si="425"/>
        <v>1176.2876815523384</v>
      </c>
      <c r="V5675" s="22">
        <f t="shared" si="426"/>
        <v>0.82621163440862722</v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>
        <v>2700</v>
      </c>
      <c r="R5686" s="31">
        <v>46165</v>
      </c>
      <c r="S5686" s="31" t="s">
        <v>4457</v>
      </c>
      <c r="T5686" s="95" t="str">
        <f t="shared" si="424"/>
        <v>2026 05</v>
      </c>
      <c r="U5686" s="32">
        <f t="shared" si="425"/>
        <v>1118.3903136205611</v>
      </c>
      <c r="V5686" s="22">
        <f t="shared" si="426"/>
        <v>0.70712156308345453</v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>
        <v>2600</v>
      </c>
      <c r="R5688" s="31">
        <v>46162</v>
      </c>
      <c r="S5688" s="31" t="s">
        <v>4483</v>
      </c>
      <c r="T5688" s="95" t="str">
        <f t="shared" si="424"/>
        <v>2026 05</v>
      </c>
      <c r="U5688" s="32">
        <f t="shared" si="425"/>
        <v>1088.35231899622</v>
      </c>
      <c r="V5688" s="22">
        <f t="shared" si="426"/>
        <v>0.71997750049371356</v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>
        <v>2500</v>
      </c>
      <c r="R5689" s="31">
        <v>46164</v>
      </c>
      <c r="S5689" s="31" t="s">
        <v>3475</v>
      </c>
      <c r="T5689" s="95" t="str">
        <f t="shared" si="424"/>
        <v>2026 05</v>
      </c>
      <c r="U5689" s="32">
        <f t="shared" si="425"/>
        <v>988.35231899621999</v>
      </c>
      <c r="V5689" s="22">
        <f t="shared" si="426"/>
        <v>0.65382451970549382</v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Доставлен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0.56451055351800661</v>
      </c>
      <c r="P5692" s="30">
        <f>IFERROR(SUM(K5692:O5692)*VLOOKUP($A5692,HeadJournal!$A$1:$L$890,COLUMN(HeadJournal!H$1),0),0)</f>
        <v>981.1483185295474</v>
      </c>
      <c r="Q5692" s="29"/>
      <c r="R5692" s="31"/>
      <c r="S5692" s="31"/>
      <c r="T5692" s="95" t="str">
        <f t="shared" si="424"/>
        <v/>
      </c>
      <c r="U5692" s="32">
        <f t="shared" si="425"/>
        <v>-981.1483185295474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Доставлен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0.83067344798215292</v>
      </c>
      <c r="P5693" s="30">
        <f>IFERROR(SUM(K5693:O5693)*VLOOKUP($A5693,HeadJournal!$A$1:$L$890,COLUMN(HeadJournal!H$1),0),0)</f>
        <v>1443.7530913385019</v>
      </c>
      <c r="Q5693" s="29">
        <v>2100</v>
      </c>
      <c r="R5693" s="31">
        <v>46135</v>
      </c>
      <c r="S5693" s="31" t="s">
        <v>3475</v>
      </c>
      <c r="T5693" s="95" t="str">
        <f t="shared" si="424"/>
        <v>2026 04</v>
      </c>
      <c r="U5693" s="32">
        <f t="shared" si="425"/>
        <v>656.24690866149808</v>
      </c>
      <c r="V5693" s="22">
        <f t="shared" si="426"/>
        <v>0.454542340098536</v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Доставлен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1.8432163593601525</v>
      </c>
      <c r="P5694" s="30">
        <f>IFERROR(SUM(K5694:O5694)*VLOOKUP($A5694,HeadJournal!$A$1:$L$890,COLUMN(HeadJournal!H$1),0),0)</f>
        <v>3203.6046454792836</v>
      </c>
      <c r="Q5694" s="29">
        <v>4000</v>
      </c>
      <c r="R5694" s="31">
        <v>46135</v>
      </c>
      <c r="S5694" s="31" t="s">
        <v>3475</v>
      </c>
      <c r="T5694" s="95" t="str">
        <f t="shared" si="424"/>
        <v>2026 04</v>
      </c>
      <c r="U5694" s="32">
        <f t="shared" si="425"/>
        <v>796.39535452071641</v>
      </c>
      <c r="V5694" s="22">
        <f t="shared" si="426"/>
        <v>0.24859351969180629</v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Доставлен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0.43883671083435999</v>
      </c>
      <c r="P5695" s="30">
        <f>IFERROR(SUM(K5695:O5695)*VLOOKUP($A5695,HeadJournal!$A$1:$L$890,COLUMN(HeadJournal!H$1),0),0)</f>
        <v>762.72072906505093</v>
      </c>
      <c r="Q5695" s="29"/>
      <c r="R5695" s="31"/>
      <c r="S5695" s="31"/>
      <c r="T5695" s="95" t="str">
        <f t="shared" si="424"/>
        <v/>
      </c>
      <c r="U5695" s="32">
        <f t="shared" si="425"/>
        <v>-762.72072906505093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Доставлен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0.7438256705178441</v>
      </c>
      <c r="P5696" s="30">
        <f>IFERROR(SUM(K5696:O5696)*VLOOKUP($A5696,HeadJournal!$A$1:$L$890,COLUMN(HeadJournal!H$1),0),0)</f>
        <v>1292.8071961801095</v>
      </c>
      <c r="Q5696" s="29"/>
      <c r="R5696" s="31"/>
      <c r="S5696" s="31"/>
      <c r="T5696" s="95" t="str">
        <f t="shared" si="424"/>
        <v/>
      </c>
      <c r="U5696" s="32">
        <f t="shared" si="425"/>
        <v>-1292.8071961801095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Доставлен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1.0253146433580449</v>
      </c>
      <c r="P5697" s="30">
        <f>IFERROR(SUM(K5697:O5697)*VLOOKUP($A5697,HeadJournal!$A$1:$L$890,COLUMN(HeadJournal!H$1),0),0)</f>
        <v>1782.0494798993682</v>
      </c>
      <c r="Q5697" s="29"/>
      <c r="R5697" s="31"/>
      <c r="S5697" s="31"/>
      <c r="T5697" s="95" t="str">
        <f t="shared" si="424"/>
        <v/>
      </c>
      <c r="U5697" s="32">
        <f t="shared" si="425"/>
        <v>-1782.0494798993682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Доставлен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0.48430407668332165</v>
      </c>
      <c r="P5698" s="30">
        <f>IFERROR(SUM(K5698:O5698)*VLOOKUP($A5698,HeadJournal!$A$1:$L$890,COLUMN(HeadJournal!H$1),0),0)</f>
        <v>841.74534476562087</v>
      </c>
      <c r="Q5698" s="29"/>
      <c r="R5698" s="31"/>
      <c r="S5698" s="31"/>
      <c r="T5698" s="95" t="str">
        <f t="shared" si="424"/>
        <v/>
      </c>
      <c r="U5698" s="32">
        <f t="shared" si="425"/>
        <v>-841.74534476562087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Доставлен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1.2414123484604132</v>
      </c>
      <c r="P5699" s="30">
        <f>IFERROR(SUM(K5699:O5699)*VLOOKUP($A5699,HeadJournal!$A$1:$L$890,COLUMN(HeadJournal!H$1),0),0)</f>
        <v>2157.6383837346611</v>
      </c>
      <c r="Q5699" s="29">
        <v>2850</v>
      </c>
      <c r="R5699" s="31">
        <v>46136</v>
      </c>
      <c r="S5699" s="31"/>
      <c r="T5699" s="95" t="str">
        <f t="shared" si="424"/>
        <v>2026 04</v>
      </c>
      <c r="U5699" s="32">
        <f t="shared" si="425"/>
        <v>692.36161626533885</v>
      </c>
      <c r="V5699" s="22">
        <f t="shared" si="426"/>
        <v>0.32088862595544326</v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Доставлен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0.57421706982284126</v>
      </c>
      <c r="P5700" s="30">
        <f>IFERROR(SUM(K5700:O5700)*VLOOKUP($A5700,HeadJournal!$A$1:$L$890,COLUMN(HeadJournal!H$1),0),0)</f>
        <v>998.01874210607366</v>
      </c>
      <c r="Q5700" s="29">
        <v>1800</v>
      </c>
      <c r="R5700" s="31">
        <v>46135</v>
      </c>
      <c r="S5700" s="31" t="s">
        <v>3235</v>
      </c>
      <c r="T5700" s="95" t="str">
        <f t="shared" si="424"/>
        <v>2026 04</v>
      </c>
      <c r="U5700" s="32">
        <f t="shared" si="425"/>
        <v>801.98125789392634</v>
      </c>
      <c r="V5700" s="22">
        <f t="shared" si="426"/>
        <v>0.80357334392492641</v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Доставлен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0.54254317451232859</v>
      </c>
      <c r="P5701" s="30">
        <f>IFERROR(SUM(K5701:O5701)*VLOOKUP($A5701,HeadJournal!$A$1:$L$890,COLUMN(HeadJournal!H$1),0),0)</f>
        <v>942.96788622477777</v>
      </c>
      <c r="Q5701" s="29">
        <v>1700</v>
      </c>
      <c r="R5701" s="31">
        <v>46135</v>
      </c>
      <c r="S5701" s="31" t="s">
        <v>3235</v>
      </c>
      <c r="T5701" s="95" t="str">
        <f t="shared" si="424"/>
        <v>2026 04</v>
      </c>
      <c r="U5701" s="32">
        <f t="shared" si="425"/>
        <v>757.03211377522223</v>
      </c>
      <c r="V5701" s="22">
        <f t="shared" si="426"/>
        <v>0.80281855282054271</v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Доставлен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0.69222787331846081</v>
      </c>
      <c r="P5702" s="30">
        <f>IFERROR(SUM(K5702:O5702)*VLOOKUP($A5702,HeadJournal!$A$1:$L$890,COLUMN(HeadJournal!H$1),0),0)</f>
        <v>1203.1275761154179</v>
      </c>
      <c r="Q5702" s="29"/>
      <c r="R5702" s="31"/>
      <c r="S5702" s="31"/>
      <c r="T5702" s="95" t="str">
        <f t="shared" si="424"/>
        <v/>
      </c>
      <c r="U5702" s="32">
        <f t="shared" si="425"/>
        <v>-1203.1275761154179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Доставлен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0.96911902264584493</v>
      </c>
      <c r="P5703" s="30">
        <f>IFERROR(SUM(K5703:O5703)*VLOOKUP($A5703,HeadJournal!$A$1:$L$890,COLUMN(HeadJournal!H$1),0),0)</f>
        <v>1684.378606561585</v>
      </c>
      <c r="Q5703" s="29"/>
      <c r="R5703" s="31"/>
      <c r="S5703" s="31"/>
      <c r="T5703" s="95" t="str">
        <f t="shared" si="424"/>
        <v/>
      </c>
      <c r="U5703" s="32">
        <f t="shared" si="425"/>
        <v>-1684.378606561585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>
        <v>1100</v>
      </c>
      <c r="R5711" s="31">
        <v>46144</v>
      </c>
      <c r="S5711" s="31"/>
      <c r="T5711" s="95" t="str">
        <f t="shared" si="424"/>
        <v>2026 05</v>
      </c>
      <c r="U5711" s="32">
        <f t="shared" si="425"/>
        <v>492.4734091281772</v>
      </c>
      <c r="V5711" s="22">
        <f t="shared" si="426"/>
        <v>0.81062033584646875</v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Доставлен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0.54637799058717151</v>
      </c>
      <c r="P5714" s="30">
        <f>IFERROR(SUM(K5714:O5714)*VLOOKUP($A5714,HeadJournal!$A$1:$L$890,COLUMN(HeadJournal!H$1),0),0)</f>
        <v>1013.1266296409008</v>
      </c>
      <c r="Q5714" s="29"/>
      <c r="R5714" s="31"/>
      <c r="S5714" s="31"/>
      <c r="T5714" s="95" t="str">
        <f t="shared" si="424"/>
        <v/>
      </c>
      <c r="U5714" s="32">
        <f t="shared" si="425"/>
        <v>-1013.1266296409008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Доставлен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0.84095117284744958</v>
      </c>
      <c r="P5715" s="30">
        <f>IFERROR(SUM(K5715:O5715)*VLOOKUP($A5715,HeadJournal!$A$1:$L$890,COLUMN(HeadJournal!H$1),0),0)</f>
        <v>1559.3417782511665</v>
      </c>
      <c r="Q5715" s="29">
        <v>2500</v>
      </c>
      <c r="R5715" s="31">
        <v>46135</v>
      </c>
      <c r="S5715" s="31" t="s">
        <v>3226</v>
      </c>
      <c r="T5715" s="95" t="str">
        <f t="shared" si="424"/>
        <v>2026 04</v>
      </c>
      <c r="U5715" s="32">
        <f t="shared" si="425"/>
        <v>940.65822174883351</v>
      </c>
      <c r="V5715" s="22">
        <f t="shared" si="426"/>
        <v>0.60324056910974377</v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Доставлен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1.1326410939436795</v>
      </c>
      <c r="P5716" s="30">
        <f>IFERROR(SUM(K5716:O5716)*VLOOKUP($A5716,HeadJournal!$A$1:$L$890,COLUMN(HeadJournal!H$1),0),0)</f>
        <v>2100.2106121931429</v>
      </c>
      <c r="Q5716" s="29">
        <v>3100</v>
      </c>
      <c r="R5716" s="31">
        <v>46154</v>
      </c>
      <c r="S5716" s="31"/>
      <c r="T5716" s="95" t="str">
        <f t="shared" si="424"/>
        <v>2026 05</v>
      </c>
      <c r="U5716" s="32">
        <f t="shared" si="425"/>
        <v>999.78938780685712</v>
      </c>
      <c r="V5716" s="22">
        <f t="shared" si="426"/>
        <v>0.47604244164961534</v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Доставлен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0.57040516695424148</v>
      </c>
      <c r="P5717" s="30">
        <f>IFERROR(SUM(K5717:O5717)*VLOOKUP($A5717,HeadJournal!$A$1:$L$890,COLUMN(HeadJournal!H$1),0),0)</f>
        <v>1057.6792518766486</v>
      </c>
      <c r="Q5717" s="29"/>
      <c r="R5717" s="31"/>
      <c r="S5717" s="31"/>
      <c r="T5717" s="95" t="str">
        <f t="shared" si="424"/>
        <v/>
      </c>
      <c r="U5717" s="32">
        <f t="shared" si="425"/>
        <v>-1057.6792518766486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Доставлен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0.85248421750364312</v>
      </c>
      <c r="P5718" s="30">
        <f>IFERROR(SUM(K5718:O5718)*VLOOKUP($A5718,HeadJournal!$A$1:$L$890,COLUMN(HeadJournal!H$1),0),0)</f>
        <v>1580.7270369243256</v>
      </c>
      <c r="Q5718" s="29"/>
      <c r="R5718" s="31"/>
      <c r="S5718" s="31"/>
      <c r="T5718" s="95" t="str">
        <f t="shared" si="424"/>
        <v/>
      </c>
      <c r="U5718" s="32">
        <f t="shared" si="425"/>
        <v>-1580.7270369243256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Доставлен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1.108133374049268</v>
      </c>
      <c r="P5719" s="30">
        <f>IFERROR(SUM(K5719:O5719)*VLOOKUP($A5719,HeadJournal!$A$1:$L$890,COLUMN(HeadJournal!H$1),0),0)</f>
        <v>2054.7669375126802</v>
      </c>
      <c r="Q5719" s="29"/>
      <c r="R5719" s="31"/>
      <c r="S5719" s="31"/>
      <c r="T5719" s="95" t="str">
        <f t="shared" si="424"/>
        <v/>
      </c>
      <c r="U5719" s="32">
        <f t="shared" si="425"/>
        <v>-2054.7669375126802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Доставлен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2.4416416624216524</v>
      </c>
      <c r="P5720" s="30">
        <f>IFERROR(SUM(K5720:O5720)*VLOOKUP($A5720,HeadJournal!$A$1:$L$890,COLUMN(HeadJournal!H$1),0),0)</f>
        <v>4527.4374715966733</v>
      </c>
      <c r="Q5720" s="29">
        <v>6400</v>
      </c>
      <c r="R5720" s="31">
        <v>46135</v>
      </c>
      <c r="S5720" s="31" t="s">
        <v>3226</v>
      </c>
      <c r="T5720" s="95" t="str">
        <f t="shared" si="424"/>
        <v>2026 04</v>
      </c>
      <c r="U5720" s="32">
        <f t="shared" si="425"/>
        <v>1872.5625284033267</v>
      </c>
      <c r="V5720" s="22">
        <f t="shared" si="426"/>
        <v>0.41360317843173605</v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Доставлен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0.78376649309382318</v>
      </c>
      <c r="P5721" s="30">
        <f>IFERROR(SUM(K5721:O5721)*VLOOKUP($A5721,HeadJournal!$A$1:$L$890,COLUMN(HeadJournal!H$1),0),0)</f>
        <v>1453.3065373300874</v>
      </c>
      <c r="Q5721" s="29"/>
      <c r="R5721" s="31"/>
      <c r="S5721" s="31"/>
      <c r="T5721" s="95" t="str">
        <f t="shared" si="424"/>
        <v/>
      </c>
      <c r="U5721" s="32">
        <f t="shared" si="425"/>
        <v>-1453.3065373300874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Доставлен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1.1979950136621096</v>
      </c>
      <c r="P5722" s="30">
        <f>IFERROR(SUM(K5722:O5722)*VLOOKUP($A5722,HeadJournal!$A$1:$L$890,COLUMN(HeadJournal!H$1),0),0)</f>
        <v>2221.3937446743757</v>
      </c>
      <c r="Q5722" s="29"/>
      <c r="R5722" s="31"/>
      <c r="S5722" s="31"/>
      <c r="T5722" s="95" t="str">
        <f t="shared" si="424"/>
        <v/>
      </c>
      <c r="U5722" s="32">
        <f t="shared" si="425"/>
        <v>-2221.3937446743757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Доставлен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2.840678158546377</v>
      </c>
      <c r="P5724" s="30">
        <f>IFERROR(SUM(K5724:O5724)*VLOOKUP($A5724,HeadJournal!$A$1:$L$890,COLUMN(HeadJournal!H$1),0),0)</f>
        <v>5534.4508493493495</v>
      </c>
      <c r="Q5724" s="29">
        <v>6600</v>
      </c>
      <c r="R5724" s="31">
        <v>46135</v>
      </c>
      <c r="S5724" s="31" t="s">
        <v>3475</v>
      </c>
      <c r="T5724" s="95" t="str">
        <f t="shared" si="424"/>
        <v>2026 04</v>
      </c>
      <c r="U5724" s="32">
        <f t="shared" si="425"/>
        <v>1065.5491506506505</v>
      </c>
      <c r="V5724" s="22">
        <f t="shared" si="426"/>
        <v>0.19253024006454414</v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Доставлен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0.87210872049474542</v>
      </c>
      <c r="P5725" s="30">
        <f>IFERROR(SUM(K5725:O5725)*VLOOKUP($A5725,HeadJournal!$A$1:$L$890,COLUMN(HeadJournal!H$1),0),0)</f>
        <v>1699.1164009009005</v>
      </c>
      <c r="Q5725" s="29">
        <v>2500</v>
      </c>
      <c r="R5725" s="31">
        <v>46135</v>
      </c>
      <c r="S5725" s="31" t="s">
        <v>3475</v>
      </c>
      <c r="T5725" s="95" t="str">
        <f t="shared" si="424"/>
        <v>2026 04</v>
      </c>
      <c r="U5725" s="32">
        <f t="shared" si="425"/>
        <v>800.88359909909946</v>
      </c>
      <c r="V5725" s="22">
        <f t="shared" si="426"/>
        <v>0.47135299186945478</v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Доставлен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1.2105460947863571</v>
      </c>
      <c r="P5726" s="30">
        <f>IFERROR(SUM(K5726:O5726)*VLOOKUP($A5726,HeadJournal!$A$1:$L$890,COLUMN(HeadJournal!H$1),0),0)</f>
        <v>2358.4888848848846</v>
      </c>
      <c r="Q5726" s="29">
        <v>3200</v>
      </c>
      <c r="R5726" s="31">
        <v>46135</v>
      </c>
      <c r="S5726" s="31" t="s">
        <v>3475</v>
      </c>
      <c r="T5726" s="95" t="str">
        <f t="shared" si="424"/>
        <v>2026 04</v>
      </c>
      <c r="U5726" s="32">
        <f t="shared" si="425"/>
        <v>841.51111511511544</v>
      </c>
      <c r="V5726" s="22">
        <f t="shared" si="426"/>
        <v>0.35680096713968135</v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Доставлен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3.2855633952738552</v>
      </c>
      <c r="P5727" s="30">
        <f>IFERROR(SUM(K5727:O5727)*VLOOKUP($A5727,HeadJournal!$A$1:$L$890,COLUMN(HeadJournal!H$1),0),0)</f>
        <v>6401.2141146146132</v>
      </c>
      <c r="Q5727" s="29">
        <v>7600</v>
      </c>
      <c r="R5727" s="31">
        <v>46135</v>
      </c>
      <c r="S5727" s="31" t="s">
        <v>3475</v>
      </c>
      <c r="T5727" s="95" t="str">
        <f t="shared" si="424"/>
        <v>2026 04</v>
      </c>
      <c r="U5727" s="32">
        <f t="shared" si="425"/>
        <v>1198.7858853853868</v>
      </c>
      <c r="V5727" s="22">
        <f t="shared" si="426"/>
        <v>0.18727476755517966</v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Доставлен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0.4544321302194842</v>
      </c>
      <c r="P5728" s="30">
        <f>IFERROR(SUM(K5728:O5728)*VLOOKUP($A5728,HeadJournal!$A$1:$L$890,COLUMN(HeadJournal!H$1),0),0)</f>
        <v>885.36333533533514</v>
      </c>
      <c r="Q5728" s="29">
        <v>1500</v>
      </c>
      <c r="R5728" s="31">
        <v>46162</v>
      </c>
      <c r="S5728" s="31" t="s">
        <v>4969</v>
      </c>
      <c r="T5728" s="95" t="str">
        <f t="shared" si="424"/>
        <v>2026 05</v>
      </c>
      <c r="U5728" s="32">
        <f t="shared" si="425"/>
        <v>614.63666466466486</v>
      </c>
      <c r="V5728" s="22">
        <f t="shared" si="426"/>
        <v>0.69421969504968106</v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Доставлен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0.87401809919314655</v>
      </c>
      <c r="P5729" s="30">
        <f>IFERROR(SUM(K5729:O5729)*VLOOKUP($A5729,HeadJournal!$A$1:$L$890,COLUMN(HeadJournal!H$1),0),0)</f>
        <v>1702.8364149149147</v>
      </c>
      <c r="Q5729" s="29">
        <v>2500</v>
      </c>
      <c r="R5729" s="31">
        <v>46135</v>
      </c>
      <c r="S5729" s="31" t="s">
        <v>3226</v>
      </c>
      <c r="T5729" s="95" t="str">
        <f t="shared" si="424"/>
        <v>2026 04</v>
      </c>
      <c r="U5729" s="32">
        <f t="shared" si="425"/>
        <v>797.16358508508529</v>
      </c>
      <c r="V5729" s="22">
        <f t="shared" si="426"/>
        <v>0.46813867621272182</v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Доставлен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1.5348967373879405</v>
      </c>
      <c r="P5730" s="30">
        <f>IFERROR(SUM(K5730:O5730)*VLOOKUP($A5730,HeadJournal!$A$1:$L$890,COLUMN(HeadJournal!H$1),0),0)</f>
        <v>3027.5645279615155</v>
      </c>
      <c r="Q5730" s="29">
        <v>4400</v>
      </c>
      <c r="R5730" s="31">
        <v>46141</v>
      </c>
      <c r="S5730" s="31" t="s">
        <v>3252</v>
      </c>
      <c r="T5730" s="95" t="str">
        <f t="shared" si="424"/>
        <v>2026 04</v>
      </c>
      <c r="U5730" s="32">
        <f t="shared" si="425"/>
        <v>1372.4354720384845</v>
      </c>
      <c r="V5730" s="22">
        <f t="shared" si="426"/>
        <v>0.45331336767991426</v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Доставлен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0.40428496243661893</v>
      </c>
      <c r="P5731" s="30">
        <f>IFERROR(SUM(K5731:O5731)*VLOOKUP($A5731,HeadJournal!$A$1:$L$890,COLUMN(HeadJournal!H$1),0),0)</f>
        <v>797.4470084185208</v>
      </c>
      <c r="Q5731" s="29"/>
      <c r="R5731" s="31"/>
      <c r="S5731" s="31"/>
      <c r="T5731" s="95" t="str">
        <f t="shared" si="424"/>
        <v/>
      </c>
      <c r="U5731" s="32">
        <f t="shared" si="425"/>
        <v>-797.4470084185208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Доставлен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0.21330844684751132</v>
      </c>
      <c r="P5732" s="30">
        <f>IFERROR(SUM(K5732:O5732)*VLOOKUP($A5732,HeadJournal!$A$1:$L$890,COLUMN(HeadJournal!H$1),0),0)</f>
        <v>420.74823110843863</v>
      </c>
      <c r="Q5732" s="29"/>
      <c r="R5732" s="31"/>
      <c r="S5732" s="31"/>
      <c r="T5732" s="95" t="str">
        <f t="shared" si="424"/>
        <v/>
      </c>
      <c r="U5732" s="32">
        <f t="shared" si="425"/>
        <v>-420.74823110843863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Доставлен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0.21330844684751132</v>
      </c>
      <c r="P5733" s="30">
        <f>IFERROR(SUM(K5733:O5733)*VLOOKUP($A5733,HeadJournal!$A$1:$L$890,COLUMN(HeadJournal!H$1),0),0)</f>
        <v>420.74823110843863</v>
      </c>
      <c r="Q5733" s="29"/>
      <c r="R5733" s="31"/>
      <c r="S5733" s="31"/>
      <c r="T5733" s="95" t="str">
        <f t="shared" si="424"/>
        <v/>
      </c>
      <c r="U5733" s="32">
        <f t="shared" si="425"/>
        <v>-420.74823110843863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Доставлен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0.21330844684751132</v>
      </c>
      <c r="P5734" s="30">
        <f>IFERROR(SUM(K5734:O5734)*VLOOKUP($A5734,HeadJournal!$A$1:$L$890,COLUMN(HeadJournal!H$1),0),0)</f>
        <v>420.74823110843863</v>
      </c>
      <c r="Q5734" s="29"/>
      <c r="R5734" s="31"/>
      <c r="S5734" s="31"/>
      <c r="T5734" s="95" t="str">
        <f t="shared" si="424"/>
        <v/>
      </c>
      <c r="U5734" s="32">
        <f t="shared" si="425"/>
        <v>-420.74823110843863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Доставлен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0.30864269132304162</v>
      </c>
      <c r="P5735" s="30">
        <f>IFERROR(SUM(K5735:O5735)*VLOOKUP($A5735,HeadJournal!$A$1:$L$890,COLUMN(HeadJournal!H$1),0),0)</f>
        <v>608.79383042693928</v>
      </c>
      <c r="Q5735" s="29">
        <v>1300</v>
      </c>
      <c r="R5735" s="31">
        <v>46137</v>
      </c>
      <c r="S5735" s="31" t="s">
        <v>3282</v>
      </c>
      <c r="T5735" s="95" t="str">
        <f t="shared" si="424"/>
        <v>2026 04</v>
      </c>
      <c r="U5735" s="32">
        <f t="shared" si="425"/>
        <v>691.20616957306072</v>
      </c>
      <c r="V5735" s="22">
        <f t="shared" si="426"/>
        <v>1.1353698658350837</v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Доставлен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0.84922944109543508</v>
      </c>
      <c r="P5736" s="30">
        <f>IFERROR(SUM(K5736:O5736)*VLOOKUP($A5736,HeadJournal!$A$1:$L$890,COLUMN(HeadJournal!H$1),0),0)</f>
        <v>1675.0944016837045</v>
      </c>
      <c r="Q5736" s="29">
        <v>2700</v>
      </c>
      <c r="R5736" s="31">
        <v>46136</v>
      </c>
      <c r="S5736" s="31"/>
      <c r="T5736" s="95" t="str">
        <f t="shared" si="424"/>
        <v>2026 04</v>
      </c>
      <c r="U5736" s="32">
        <f t="shared" si="425"/>
        <v>1024.9055983162955</v>
      </c>
      <c r="V5736" s="22">
        <f t="shared" si="426"/>
        <v>0.6118494559387947</v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Доставлен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0.83213396268382944</v>
      </c>
      <c r="P5737" s="30">
        <f>IFERROR(SUM(K5737:O5737)*VLOOKUP($A5737,HeadJournal!$A$1:$L$890,COLUMN(HeadJournal!H$1),0),0)</f>
        <v>1641.3737853277216</v>
      </c>
      <c r="Q5737" s="29"/>
      <c r="R5737" s="31"/>
      <c r="S5737" s="31"/>
      <c r="T5737" s="95" t="str">
        <f t="shared" si="424"/>
        <v/>
      </c>
      <c r="U5737" s="32">
        <f t="shared" si="425"/>
        <v>-1641.3737853277216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Доставлен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0.99153774787312465</v>
      </c>
      <c r="P5738" s="30">
        <f>IFERROR(SUM(K5738:O5738)*VLOOKUP($A5738,HeadJournal!$A$1:$L$890,COLUMN(HeadJournal!H$1),0),0)</f>
        <v>1955.7957486470236</v>
      </c>
      <c r="Q5738" s="29">
        <v>3100</v>
      </c>
      <c r="R5738" s="31">
        <v>46135</v>
      </c>
      <c r="S5738" s="31" t="s">
        <v>3475</v>
      </c>
      <c r="T5738" s="95" t="str">
        <f t="shared" si="424"/>
        <v>2026 04</v>
      </c>
      <c r="U5738" s="32">
        <f t="shared" si="425"/>
        <v>1144.2042513529764</v>
      </c>
      <c r="V5738" s="22">
        <f t="shared" si="426"/>
        <v>0.58503258949433323</v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Доставлен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1.8255198703852358</v>
      </c>
      <c r="P5739" s="30">
        <f>IFERROR(SUM(K5739:O5739)*VLOOKUP($A5739,HeadJournal!$A$1:$L$890,COLUMN(HeadJournal!H$1),0),0)</f>
        <v>3600.8150060132298</v>
      </c>
      <c r="Q5739" s="29"/>
      <c r="R5739" s="31"/>
      <c r="S5739" s="31"/>
      <c r="T5739" s="95" t="str">
        <f t="shared" si="424"/>
        <v/>
      </c>
      <c r="U5739" s="32">
        <f t="shared" si="425"/>
        <v>-3600.8150060132298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Доставлен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0.91714931478478678</v>
      </c>
      <c r="P5740" s="30">
        <f>IFERROR(SUM(K5740:O5740)*VLOOKUP($A5740,HeadJournal!$A$1:$L$890,COLUMN(HeadJournal!H$1),0),0)</f>
        <v>1809.0654990980156</v>
      </c>
      <c r="Q5740" s="29">
        <v>3000</v>
      </c>
      <c r="R5740" s="31">
        <v>46137</v>
      </c>
      <c r="S5740" s="31" t="s">
        <v>3282</v>
      </c>
      <c r="T5740" s="95" t="str">
        <f t="shared" si="424"/>
        <v>2026 04</v>
      </c>
      <c r="U5740" s="32">
        <f t="shared" si="425"/>
        <v>1190.9345009019844</v>
      </c>
      <c r="V5740" s="22">
        <f t="shared" si="426"/>
        <v>0.65831474951889468</v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Доставлен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0.91714931478478678</v>
      </c>
      <c r="P5741" s="30">
        <f>IFERROR(SUM(K5741:O5741)*VLOOKUP($A5741,HeadJournal!$A$1:$L$890,COLUMN(HeadJournal!H$1),0),0)</f>
        <v>1809.0654990980156</v>
      </c>
      <c r="Q5741" s="29">
        <v>3000</v>
      </c>
      <c r="R5741" s="31">
        <v>46145</v>
      </c>
      <c r="S5741" s="31" t="s">
        <v>4533</v>
      </c>
      <c r="T5741" s="95" t="str">
        <f t="shared" si="424"/>
        <v>2026 05</v>
      </c>
      <c r="U5741" s="32">
        <f t="shared" si="425"/>
        <v>1190.9345009019844</v>
      </c>
      <c r="V5741" s="22">
        <f t="shared" si="426"/>
        <v>0.65831474951889468</v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si="425"/>
        <v>1015</v>
      </c>
      <c r="V5742" s="22">
        <f t="shared" si="426"/>
        <v>1.0304568527918783</v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>
        <v>1200</v>
      </c>
      <c r="R5743" s="31">
        <v>46135</v>
      </c>
      <c r="S5743" s="31"/>
      <c r="T5743" s="95" t="str">
        <f t="shared" si="424"/>
        <v>2026 04</v>
      </c>
      <c r="U5743" s="32">
        <f t="shared" si="425"/>
        <v>493</v>
      </c>
      <c r="V5743" s="22">
        <f t="shared" si="426"/>
        <v>0.6973125884016973</v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si="425"/>
        <v>359</v>
      </c>
      <c r="V5744" s="22">
        <f t="shared" si="426"/>
        <v>0.48448043184885292</v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si="425"/>
        <v>359</v>
      </c>
      <c r="V5745" s="22">
        <f t="shared" si="426"/>
        <v>0.48448043184885292</v>
      </c>
      <c r="X5745" s="33"/>
      <c r="Y5745" s="33"/>
    </row>
    <row r="5746" spans="1:25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1034</v>
      </c>
      <c r="Q5746" s="29">
        <v>2000</v>
      </c>
      <c r="R5746" s="31">
        <v>46122</v>
      </c>
      <c r="S5746" s="31" t="s">
        <v>4911</v>
      </c>
      <c r="T5746" s="95" t="str">
        <f t="shared" si="424"/>
        <v>2026 04</v>
      </c>
      <c r="U5746" s="32">
        <f t="shared" si="425"/>
        <v>966</v>
      </c>
      <c r="V5746" s="22">
        <f t="shared" si="426"/>
        <v>0.93423597678916825</v>
      </c>
      <c r="X5746" s="33"/>
      <c r="Y5746" s="33"/>
    </row>
    <row r="5747" spans="1:25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1010</v>
      </c>
      <c r="Q5747" s="29">
        <v>2000</v>
      </c>
      <c r="R5747" s="31">
        <v>46122</v>
      </c>
      <c r="S5747" s="31" t="s">
        <v>4911</v>
      </c>
      <c r="T5747" s="95" t="str">
        <f t="shared" si="424"/>
        <v>2026 04</v>
      </c>
      <c r="U5747" s="32">
        <f t="shared" si="425"/>
        <v>990</v>
      </c>
      <c r="V5747" s="22">
        <f t="shared" si="426"/>
        <v>0.98019801980198018</v>
      </c>
      <c r="X5747" s="33"/>
      <c r="Y5747" s="33"/>
    </row>
    <row r="5748" spans="1:25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Доставлен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0.96170807456848262</v>
      </c>
      <c r="P5748" s="30">
        <f>IFERROR(SUM(K5748:O5748)*VLOOKUP($A5748,HeadJournal!$A$1:$L$890,COLUMN(HeadJournal!H$1),0),0)</f>
        <v>1959.7379452948551</v>
      </c>
      <c r="Q5748" s="29">
        <v>3000</v>
      </c>
      <c r="R5748" s="31">
        <v>46149</v>
      </c>
      <c r="S5748" s="31" t="s">
        <v>3493</v>
      </c>
      <c r="T5748" s="95" t="str">
        <f t="shared" si="424"/>
        <v>2026 05</v>
      </c>
      <c r="U5748" s="32">
        <f t="shared" si="425"/>
        <v>1040.2620547051449</v>
      </c>
      <c r="V5748" s="22">
        <f t="shared" si="426"/>
        <v>0.53081691723258995</v>
      </c>
      <c r="X5748" s="33"/>
      <c r="Y5748" s="33"/>
    </row>
    <row r="5749" spans="1:25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Доставлен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0.96170807456848262</v>
      </c>
      <c r="P5749" s="30">
        <f>IFERROR(SUM(K5749:O5749)*VLOOKUP($A5749,HeadJournal!$A$1:$L$890,COLUMN(HeadJournal!H$1),0),0)</f>
        <v>1959.7379452948551</v>
      </c>
      <c r="Q5749" s="29">
        <v>3000</v>
      </c>
      <c r="R5749" s="31">
        <v>46158</v>
      </c>
      <c r="S5749" s="31"/>
      <c r="T5749" s="95" t="str">
        <f t="shared" si="424"/>
        <v>2026 05</v>
      </c>
      <c r="U5749" s="32">
        <f t="shared" si="425"/>
        <v>1040.2620547051449</v>
      </c>
      <c r="V5749" s="22">
        <f t="shared" si="426"/>
        <v>0.53081691723258995</v>
      </c>
      <c r="X5749" s="33"/>
      <c r="Y5749" s="33"/>
    </row>
    <row r="5750" spans="1:25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Доставлен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1.5660703402019871</v>
      </c>
      <c r="P5750" s="30">
        <f>IFERROR(SUM(K5750:O5750)*VLOOKUP($A5750,HeadJournal!$A$1:$L$890,COLUMN(HeadJournal!H$1),0),0)</f>
        <v>3191.2880341279792</v>
      </c>
      <c r="Q5750" s="29">
        <v>4500</v>
      </c>
      <c r="R5750" s="31">
        <v>46149</v>
      </c>
      <c r="S5750" s="31"/>
      <c r="T5750" s="95" t="str">
        <f t="shared" si="424"/>
        <v>2026 05</v>
      </c>
      <c r="U5750" s="32">
        <f t="shared" si="425"/>
        <v>1308.7119658720208</v>
      </c>
      <c r="V5750" s="22">
        <f t="shared" si="426"/>
        <v>0.4100889521335942</v>
      </c>
      <c r="X5750" s="33"/>
      <c r="Y5750" s="33"/>
    </row>
    <row r="5751" spans="1:25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Доставлен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1.5660703402019871</v>
      </c>
      <c r="P5751" s="30">
        <f>IFERROR(SUM(K5751:O5751)*VLOOKUP($A5751,HeadJournal!$A$1:$L$890,COLUMN(HeadJournal!H$1),0),0)</f>
        <v>3191.2880341279792</v>
      </c>
      <c r="Q5751" s="29">
        <v>4500</v>
      </c>
      <c r="R5751" s="31">
        <v>46165</v>
      </c>
      <c r="S5751" s="31" t="s">
        <v>4630</v>
      </c>
      <c r="T5751" s="95" t="str">
        <f t="shared" si="424"/>
        <v>2026 05</v>
      </c>
      <c r="U5751" s="32">
        <f t="shared" si="425"/>
        <v>1308.7119658720208</v>
      </c>
      <c r="V5751" s="22">
        <f t="shared" si="426"/>
        <v>0.4100889521335942</v>
      </c>
      <c r="X5751" s="33"/>
      <c r="Y5751" s="33"/>
    </row>
    <row r="5752" spans="1:25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Доставлен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0.52482250006769005</v>
      </c>
      <c r="P5752" s="30">
        <f>IFERROR(SUM(K5752:O5752)*VLOOKUP($A5752,HeadJournal!$A$1:$L$890,COLUMN(HeadJournal!H$1),0),0)</f>
        <v>1069.4664993726474</v>
      </c>
      <c r="Q5752" s="29"/>
      <c r="R5752" s="31"/>
      <c r="S5752" s="31"/>
      <c r="T5752" s="95" t="str">
        <f t="shared" si="424"/>
        <v/>
      </c>
      <c r="U5752" s="32">
        <f t="shared" si="425"/>
        <v>-1069.4664993726474</v>
      </c>
      <c r="V5752" s="22" t="str">
        <f t="shared" si="426"/>
        <v/>
      </c>
      <c r="X5752" s="33"/>
      <c r="Y5752" s="33"/>
    </row>
    <row r="5753" spans="1:25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Доставлен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0.75574440009747346</v>
      </c>
      <c r="P5753" s="30">
        <f>IFERROR(SUM(K5753:O5753)*VLOOKUP($A5753,HeadJournal!$A$1:$L$890,COLUMN(HeadJournal!H$1),0),0)</f>
        <v>1540.0317590966117</v>
      </c>
      <c r="Q5753" s="29"/>
      <c r="R5753" s="31"/>
      <c r="S5753" s="31"/>
      <c r="T5753" s="95" t="str">
        <f t="shared" si="424"/>
        <v/>
      </c>
      <c r="U5753" s="32">
        <f t="shared" si="425"/>
        <v>-1540.0317590966117</v>
      </c>
      <c r="V5753" s="22" t="str">
        <f t="shared" si="426"/>
        <v/>
      </c>
      <c r="X5753" s="33"/>
      <c r="Y5753" s="33"/>
    </row>
    <row r="5754" spans="1:25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Доставлен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0.75574440009747346</v>
      </c>
      <c r="P5754" s="30">
        <f>IFERROR(SUM(K5754:O5754)*VLOOKUP($A5754,HeadJournal!$A$1:$L$890,COLUMN(HeadJournal!H$1),0),0)</f>
        <v>1540.0317590966117</v>
      </c>
      <c r="Q5754" s="29"/>
      <c r="R5754" s="31"/>
      <c r="S5754" s="31"/>
      <c r="T5754" s="95" t="str">
        <f t="shared" si="424"/>
        <v/>
      </c>
      <c r="U5754" s="32">
        <f t="shared" si="425"/>
        <v>-1540.0317590966117</v>
      </c>
      <c r="V5754" s="22" t="str">
        <f t="shared" si="426"/>
        <v/>
      </c>
      <c r="X5754" s="33"/>
      <c r="Y5754" s="33"/>
    </row>
    <row r="5755" spans="1:25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Доставлен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0.95354416901187422</v>
      </c>
      <c r="P5755" s="30">
        <f>IFERROR(SUM(K5755:O5755)*VLOOKUP($A5755,HeadJournal!$A$1:$L$890,COLUMN(HeadJournal!H$1),0),0)</f>
        <v>1943.1017997490587</v>
      </c>
      <c r="Q5755" s="29"/>
      <c r="R5755" s="31"/>
      <c r="S5755" s="31"/>
      <c r="T5755" s="95" t="str">
        <f t="shared" si="424"/>
        <v/>
      </c>
      <c r="U5755" s="32">
        <f t="shared" si="425"/>
        <v>-1943.1017997490587</v>
      </c>
      <c r="V5755" s="22" t="str">
        <f t="shared" si="426"/>
        <v/>
      </c>
      <c r="X5755" s="33"/>
      <c r="Y5755" s="33"/>
    </row>
    <row r="5756" spans="1:25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Доставлен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0.9348838134539118</v>
      </c>
      <c r="P5756" s="30">
        <f>IFERROR(SUM(K5756:O5756)*VLOOKUP($A5756,HeadJournal!$A$1:$L$890,COLUMN(HeadJournal!H$1),0),0)</f>
        <v>1905.0763242158087</v>
      </c>
      <c r="Q5756" s="29">
        <v>2900</v>
      </c>
      <c r="R5756" s="31">
        <v>46150</v>
      </c>
      <c r="S5756" s="31" t="s">
        <v>3252</v>
      </c>
      <c r="T5756" s="95" t="str">
        <f t="shared" si="424"/>
        <v>2026 05</v>
      </c>
      <c r="U5756" s="32">
        <f t="shared" si="425"/>
        <v>994.92367578419135</v>
      </c>
      <c r="V5756" s="22">
        <f t="shared" si="426"/>
        <v>0.5222487220787515</v>
      </c>
      <c r="X5756" s="33"/>
      <c r="Y5756" s="33"/>
    </row>
    <row r="5757" spans="1:25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Доставлен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0.31489350004061401</v>
      </c>
      <c r="P5757" s="30">
        <f>IFERROR(SUM(K5757:O5757)*VLOOKUP($A5757,HeadJournal!$A$1:$L$890,COLUMN(HeadJournal!H$1),0),0)</f>
        <v>641.67989962358831</v>
      </c>
      <c r="Q5757" s="29">
        <v>1300</v>
      </c>
      <c r="R5757" s="31">
        <v>46164</v>
      </c>
      <c r="S5757" s="31" t="s">
        <v>4872</v>
      </c>
      <c r="T5757" s="95" t="str">
        <f t="shared" si="424"/>
        <v>2026 05</v>
      </c>
      <c r="U5757" s="32">
        <f t="shared" si="425"/>
        <v>658.32010037641169</v>
      </c>
      <c r="V5757" s="22">
        <f t="shared" si="426"/>
        <v>1.025932245598755</v>
      </c>
      <c r="X5757" s="33"/>
      <c r="Y5757" s="33"/>
    </row>
    <row r="5758" spans="1:25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Доставлен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2.1275179550932335</v>
      </c>
      <c r="P5758" s="30">
        <f>IFERROR(SUM(K5758:O5758)*VLOOKUP($A5758,HeadJournal!$A$1:$L$890,COLUMN(HeadJournal!H$1),0),0)</f>
        <v>3918.0206053531674</v>
      </c>
      <c r="Q5758" s="29">
        <v>5600</v>
      </c>
      <c r="R5758" s="31">
        <v>46149</v>
      </c>
      <c r="S5758" s="31" t="s">
        <v>3172</v>
      </c>
      <c r="T5758" s="95" t="str">
        <f t="shared" si="424"/>
        <v>2026 05</v>
      </c>
      <c r="U5758" s="32">
        <f t="shared" si="425"/>
        <v>1681.9793946468326</v>
      </c>
      <c r="V5758" s="22">
        <f t="shared" si="426"/>
        <v>0.42929314673556196</v>
      </c>
      <c r="X5758" s="33"/>
      <c r="Y5758" s="33"/>
    </row>
    <row r="5759" spans="1:25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Доставлен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1.8338436931879334</v>
      </c>
      <c r="P5759" s="30">
        <f>IFERROR(SUM(K5759:O5759)*VLOOKUP($A5759,HeadJournal!$A$1:$L$890,COLUMN(HeadJournal!H$1),0),0)</f>
        <v>3377.1923568054717</v>
      </c>
      <c r="Q5759" s="29">
        <v>4800</v>
      </c>
      <c r="R5759" s="31">
        <v>46149</v>
      </c>
      <c r="S5759" s="31" t="s">
        <v>4483</v>
      </c>
      <c r="T5759" s="95" t="str">
        <f t="shared" si="424"/>
        <v>2026 05</v>
      </c>
      <c r="U5759" s="32">
        <f t="shared" si="425"/>
        <v>1422.8076431945283</v>
      </c>
      <c r="V5759" s="22">
        <f t="shared" si="426"/>
        <v>0.42129896460513722</v>
      </c>
      <c r="X5759" s="33"/>
      <c r="Y5759" s="33"/>
    </row>
    <row r="5760" spans="1:25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Доставлен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1.2430049829030771</v>
      </c>
      <c r="P5760" s="30">
        <f>IFERROR(SUM(K5760:O5760)*VLOOKUP($A5760,HeadJournal!$A$1:$L$890,COLUMN(HeadJournal!H$1),0),0)</f>
        <v>2289.1083593028934</v>
      </c>
      <c r="Q5760" s="29"/>
      <c r="R5760" s="31"/>
      <c r="S5760" s="31"/>
      <c r="T5760" s="95" t="str">
        <f t="shared" si="424"/>
        <v/>
      </c>
      <c r="U5760" s="32">
        <f t="shared" si="425"/>
        <v>-2289.1083593028934</v>
      </c>
      <c r="V5760" s="22" t="str">
        <f t="shared" si="426"/>
        <v/>
      </c>
      <c r="X5760" s="33"/>
      <c r="Y5760" s="33"/>
    </row>
    <row r="5761" spans="1:25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Доставлен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1.0281092157024248</v>
      </c>
      <c r="P5761" s="30">
        <f>IFERROR(SUM(K5761:O5761)*VLOOKUP($A5761,HeadJournal!$A$1:$L$890,COLUMN(HeadJournal!H$1),0),0)</f>
        <v>1893.3579770888753</v>
      </c>
      <c r="Q5761" s="29">
        <v>3000</v>
      </c>
      <c r="R5761" s="31">
        <v>46160</v>
      </c>
      <c r="S5761" s="31" t="s">
        <v>3493</v>
      </c>
      <c r="T5761" s="95" t="str">
        <f t="shared" si="424"/>
        <v>2026 05</v>
      </c>
      <c r="U5761" s="32">
        <f t="shared" si="425"/>
        <v>1106.6420229111247</v>
      </c>
      <c r="V5761" s="22">
        <f t="shared" si="426"/>
        <v>0.58448641847044558</v>
      </c>
      <c r="X5761" s="33"/>
      <c r="Y5761" s="33"/>
    </row>
    <row r="5762" spans="1:25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Доставлен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0.60479945618188236</v>
      </c>
      <c r="P5762" s="30">
        <f>IFERROR(SUM(K5762:O5762)*VLOOKUP($A5762,HeadJournal!$A$1:$L$890,COLUMN(HeadJournal!H$1),0),0)</f>
        <v>1113.7939991313317</v>
      </c>
      <c r="Q5762" s="29">
        <v>2000</v>
      </c>
      <c r="R5762" s="31">
        <v>46149</v>
      </c>
      <c r="S5762" s="31"/>
      <c r="T5762" s="95" t="str">
        <f t="shared" si="424"/>
        <v>2026 05</v>
      </c>
      <c r="U5762" s="32">
        <f t="shared" si="425"/>
        <v>886.2060008686683</v>
      </c>
      <c r="V5762" s="22">
        <f t="shared" si="426"/>
        <v>0.79566419064911154</v>
      </c>
      <c r="X5762" s="33"/>
      <c r="Y5762" s="33"/>
    </row>
    <row r="5763" spans="1:25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Доставлен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1.3143045065914609</v>
      </c>
      <c r="P5763" s="30">
        <f>IFERROR(SUM(K5763:O5763)*VLOOKUP($A5763,HeadJournal!$A$1:$L$890,COLUMN(HeadJournal!H$1),0),0)</f>
        <v>2420.4130104783108</v>
      </c>
      <c r="Q5763" s="29"/>
      <c r="R5763" s="31"/>
      <c r="S5763" s="31"/>
      <c r="T5763" s="95" t="str">
        <f t="shared" si="424"/>
        <v/>
      </c>
      <c r="U5763" s="32">
        <f t="shared" si="425"/>
        <v>-2420.4130104783108</v>
      </c>
      <c r="V5763" s="22" t="str">
        <f t="shared" si="426"/>
        <v/>
      </c>
      <c r="X5763" s="33"/>
      <c r="Y5763" s="33"/>
    </row>
    <row r="5764" spans="1:25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Доставлен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1.0320980002444322</v>
      </c>
      <c r="P5764" s="30">
        <f>IFERROR(SUM(K5764:O5764)*VLOOKUP($A5764,HeadJournal!$A$1:$L$890,COLUMN(HeadJournal!H$1),0),0)</f>
        <v>1900.7036918399474</v>
      </c>
      <c r="Q5764" s="29">
        <v>3000</v>
      </c>
      <c r="R5764" s="31">
        <v>46162</v>
      </c>
      <c r="S5764" s="31" t="s">
        <v>4969</v>
      </c>
      <c r="T5764" s="95" t="str">
        <f t="shared" si="424"/>
        <v>2026 05</v>
      </c>
      <c r="U5764" s="32">
        <f t="shared" si="425"/>
        <v>1099.2963081600526</v>
      </c>
      <c r="V5764" s="22">
        <f t="shared" si="426"/>
        <v>0.57836279946186431</v>
      </c>
      <c r="X5764" s="33"/>
      <c r="Y5764" s="33"/>
    </row>
    <row r="5765" spans="1:25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Доставлен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0.5131199191447442</v>
      </c>
      <c r="P5765" s="30">
        <f>IFERROR(SUM(K5765:O5765)*VLOOKUP($A5765,HeadJournal!$A$1:$L$890,COLUMN(HeadJournal!H$1),0),0)</f>
        <v>985.12928099173575</v>
      </c>
      <c r="Q5765" s="29"/>
      <c r="R5765" s="31"/>
      <c r="S5765" s="31"/>
      <c r="T5765" s="95" t="str">
        <f t="shared" si="424"/>
        <v/>
      </c>
      <c r="U5765" s="32">
        <f t="shared" si="425"/>
        <v>-985.12928099173575</v>
      </c>
      <c r="V5765" s="22" t="str">
        <f t="shared" si="426"/>
        <v/>
      </c>
      <c r="X5765" s="33"/>
      <c r="Y5765" s="33"/>
    </row>
    <row r="5766" spans="1:25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Доставлен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0.28453527669256556</v>
      </c>
      <c r="P5766" s="30">
        <f>IFERROR(SUM(K5766:O5766)*VLOOKUP($A5766,HeadJournal!$A$1:$L$890,COLUMN(HeadJournal!H$1),0),0)</f>
        <v>546.27392561983493</v>
      </c>
      <c r="Q5766" s="29">
        <v>1600</v>
      </c>
      <c r="R5766" s="31">
        <v>46149</v>
      </c>
      <c r="S5766" s="31" t="s">
        <v>3226</v>
      </c>
      <c r="T5766" s="95" t="str">
        <f t="shared" si="424"/>
        <v>2026 05</v>
      </c>
      <c r="U5766" s="32">
        <f t="shared" si="425"/>
        <v>1053.7260743801651</v>
      </c>
      <c r="V5766" s="22">
        <f t="shared" si="426"/>
        <v>1.9289334983077304</v>
      </c>
      <c r="X5766" s="33"/>
      <c r="Y5766" s="33"/>
    </row>
    <row r="5767" spans="1:25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Доставлен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0.52172770902788068</v>
      </c>
      <c r="P5767" s="30">
        <f>IFERROR(SUM(K5767:O5767)*VLOOKUP($A5767,HeadJournal!$A$1:$L$890,COLUMN(HeadJournal!H$1),0),0)</f>
        <v>1001.6552148760333</v>
      </c>
      <c r="Q5767" s="29">
        <v>1900</v>
      </c>
      <c r="R5767" s="163">
        <v>46149</v>
      </c>
      <c r="S5767" s="31" t="s">
        <v>3226</v>
      </c>
      <c r="T5767" s="95" t="str">
        <f t="shared" si="424"/>
        <v>2026 05</v>
      </c>
      <c r="U5767" s="32">
        <f t="shared" si="425"/>
        <v>898.34478512396674</v>
      </c>
      <c r="V5767" s="22">
        <f t="shared" si="426"/>
        <v>0.89686028863249878</v>
      </c>
      <c r="X5767" s="33"/>
      <c r="Y5767" s="33"/>
    </row>
    <row r="5768" spans="1:25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Доставлен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0.85408404062675991</v>
      </c>
      <c r="P5768" s="30">
        <f>IFERROR(SUM(K5768:O5768)*VLOOKUP($A5768,HeadJournal!$A$1:$L$890,COLUMN(HeadJournal!H$1),0),0)</f>
        <v>1639.7398842975213</v>
      </c>
      <c r="Q5768" s="29">
        <v>2700</v>
      </c>
      <c r="R5768" s="31">
        <v>46149</v>
      </c>
      <c r="S5768" s="31" t="s">
        <v>3226</v>
      </c>
      <c r="T5768" s="95" t="str">
        <f t="shared" si="424"/>
        <v>2026 05</v>
      </c>
      <c r="U5768" s="32">
        <f t="shared" si="425"/>
        <v>1060.2601157024787</v>
      </c>
      <c r="V5768" s="22">
        <f t="shared" si="426"/>
        <v>0.6466026263407646</v>
      </c>
      <c r="X5768" s="33"/>
      <c r="Y5768" s="33"/>
    </row>
    <row r="5769" spans="1:25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Доставлен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0.81247972285826697</v>
      </c>
      <c r="P5769" s="30">
        <f>IFERROR(SUM(K5769:O5769)*VLOOKUP($A5769,HeadJournal!$A$1:$L$890,COLUMN(HeadJournal!H$1),0),0)</f>
        <v>1559.864537190083</v>
      </c>
      <c r="Q5769" s="29">
        <v>2600</v>
      </c>
      <c r="R5769" s="31">
        <v>46149</v>
      </c>
      <c r="S5769" s="31" t="s">
        <v>3226</v>
      </c>
      <c r="T5769" s="95" t="str">
        <f t="shared" si="424"/>
        <v>2026 05</v>
      </c>
      <c r="U5769" s="32">
        <f t="shared" si="425"/>
        <v>1040.135462809917</v>
      </c>
      <c r="V5769" s="22">
        <f t="shared" si="426"/>
        <v>0.66681140445926268</v>
      </c>
      <c r="X5769" s="33"/>
      <c r="Y5769" s="33"/>
    </row>
    <row r="5770" spans="1:25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Доставлен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1.4896258603316663</v>
      </c>
      <c r="P5770" s="30">
        <f>IFERROR(SUM(K5770:O5770)*VLOOKUP($A5770,HeadJournal!$A$1:$L$890,COLUMN(HeadJournal!H$1),0),0)</f>
        <v>2859.9046694214881</v>
      </c>
      <c r="Q5770" s="29">
        <v>4200</v>
      </c>
      <c r="R5770" s="31">
        <v>46149</v>
      </c>
      <c r="S5770" s="31" t="s">
        <v>3226</v>
      </c>
      <c r="T5770" s="95" t="str">
        <f t="shared" si="424"/>
        <v>2026 05</v>
      </c>
      <c r="U5770" s="32">
        <f t="shared" si="425"/>
        <v>1340.0953305785119</v>
      </c>
      <c r="V5770" s="22">
        <f t="shared" si="426"/>
        <v>0.46858041979755616</v>
      </c>
      <c r="X5770" s="33"/>
      <c r="Y5770" s="33"/>
    </row>
    <row r="5771" spans="1:25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Доставлен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1.189070530245486</v>
      </c>
      <c r="P5771" s="30">
        <f>IFERROR(SUM(K5771:O5771)*VLOOKUP($A5771,HeadJournal!$A$1:$L$890,COLUMN(HeadJournal!H$1),0),0)</f>
        <v>2282.8741446280997</v>
      </c>
      <c r="Q5771" s="29">
        <v>3500</v>
      </c>
      <c r="R5771" s="31">
        <v>46149</v>
      </c>
      <c r="S5771" s="31" t="s">
        <v>3235</v>
      </c>
      <c r="T5771" s="95" t="str">
        <f t="shared" si="424"/>
        <v>2026 05</v>
      </c>
      <c r="U5771" s="32">
        <f t="shared" si="425"/>
        <v>1217.1258553719003</v>
      </c>
      <c r="V5771" s="22">
        <f t="shared" si="426"/>
        <v>0.53315503977122702</v>
      </c>
      <c r="X5771" s="33"/>
      <c r="Y5771" s="33"/>
    </row>
    <row r="5772" spans="1:25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Доставлен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1.189070530245486</v>
      </c>
      <c r="P5772" s="30">
        <f>IFERROR(SUM(K5772:O5772)*VLOOKUP($A5772,HeadJournal!$A$1:$L$890,COLUMN(HeadJournal!H$1),0),0)</f>
        <v>2282.8741446280997</v>
      </c>
      <c r="Q5772" s="29">
        <v>3500</v>
      </c>
      <c r="R5772" s="31">
        <v>46149</v>
      </c>
      <c r="S5772" s="31" t="s">
        <v>3235</v>
      </c>
      <c r="T5772" s="95" t="str">
        <f t="shared" si="424"/>
        <v>2026 05</v>
      </c>
      <c r="U5772" s="32">
        <f t="shared" si="425"/>
        <v>1217.1258553719003</v>
      </c>
      <c r="V5772" s="22">
        <f t="shared" si="426"/>
        <v>0.53315503977122702</v>
      </c>
      <c r="X5772" s="33"/>
      <c r="Y5772" s="33"/>
    </row>
    <row r="5773" spans="1:25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Доставлен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1.1390975278683884</v>
      </c>
      <c r="P5773" s="30">
        <f>IFERROR(SUM(K5773:O5773)*VLOOKUP($A5773,HeadJournal!$A$1:$L$890,COLUMN(HeadJournal!H$1),0),0)</f>
        <v>2186.9319173553722</v>
      </c>
      <c r="Q5773" s="29">
        <v>3400</v>
      </c>
      <c r="R5773" s="31">
        <v>46149</v>
      </c>
      <c r="S5773" s="31" t="s">
        <v>3226</v>
      </c>
      <c r="T5773" s="95" t="str">
        <f t="shared" si="424"/>
        <v>2026 05</v>
      </c>
      <c r="U5773" s="32">
        <f t="shared" si="425"/>
        <v>1213.0680826446278</v>
      </c>
      <c r="V5773" s="22">
        <f t="shared" si="426"/>
        <v>0.55468945924552371</v>
      </c>
      <c r="X5773" s="33"/>
      <c r="Y5773" s="33"/>
    </row>
    <row r="5774" spans="1:25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Доставлен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0.78330887936541582</v>
      </c>
      <c r="P5774" s="30">
        <f>IFERROR(SUM(K5774:O5774)*VLOOKUP($A5774,HeadJournal!$A$1:$L$890,COLUMN(HeadJournal!H$1),0),0)</f>
        <v>1503.8599834710749</v>
      </c>
      <c r="Q5774" s="29">
        <v>2300</v>
      </c>
      <c r="R5774" s="31">
        <v>46157</v>
      </c>
      <c r="S5774" s="31" t="s">
        <v>4868</v>
      </c>
      <c r="T5774" s="95" t="str">
        <f t="shared" si="424"/>
        <v>2026 05</v>
      </c>
      <c r="U5774" s="32">
        <f t="shared" si="425"/>
        <v>796.14001652892512</v>
      </c>
      <c r="V5774" s="22">
        <f t="shared" si="426"/>
        <v>0.52939770010459752</v>
      </c>
      <c r="X5774" s="33"/>
      <c r="Y5774" s="33"/>
    </row>
    <row r="5775" spans="1:25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Доставлен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0.48203623345564051</v>
      </c>
      <c r="P5775" s="30">
        <f>IFERROR(SUM(K5775:O5775)*VLOOKUP($A5775,HeadJournal!$A$1:$L$890,COLUMN(HeadJournal!H$1),0),0)</f>
        <v>925.45229752066132</v>
      </c>
      <c r="Q5775" s="29">
        <v>1700</v>
      </c>
      <c r="R5775" s="31">
        <v>46157</v>
      </c>
      <c r="S5775" s="31" t="s">
        <v>4868</v>
      </c>
      <c r="T5775" s="95" t="str">
        <f t="shared" si="424"/>
        <v>2026 05</v>
      </c>
      <c r="U5775" s="32">
        <f t="shared" si="425"/>
        <v>774.54770247933868</v>
      </c>
      <c r="V5775" s="22">
        <f t="shared" si="426"/>
        <v>0.83693962892997886</v>
      </c>
      <c r="X5775" s="33"/>
      <c r="Y5775" s="33"/>
    </row>
    <row r="5776" spans="1:25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Доставлен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0.73416804225466337</v>
      </c>
      <c r="P5776" s="30">
        <f>IFERROR(SUM(K5776:O5776)*VLOOKUP($A5776,HeadJournal!$A$1:$L$890,COLUMN(HeadJournal!H$1),0),0)</f>
        <v>1442.515818135246</v>
      </c>
      <c r="Q5776" s="29">
        <v>2100</v>
      </c>
      <c r="R5776" s="31">
        <v>46149</v>
      </c>
      <c r="S5776" s="31"/>
      <c r="T5776" s="95" t="str">
        <f t="shared" si="424"/>
        <v>2026 05</v>
      </c>
      <c r="U5776" s="32">
        <f t="shared" si="425"/>
        <v>657.48418186475396</v>
      </c>
      <c r="V5776" s="22">
        <f t="shared" si="426"/>
        <v>0.45578992867800233</v>
      </c>
      <c r="X5776" s="33"/>
      <c r="Y5776" s="33"/>
    </row>
    <row r="5777" spans="1:25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Доставлен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0.73416804225466337</v>
      </c>
      <c r="P5777" s="30">
        <f>IFERROR(SUM(K5777:O5777)*VLOOKUP($A5777,HeadJournal!$A$1:$L$890,COLUMN(HeadJournal!H$1),0),0)</f>
        <v>1442.515818135246</v>
      </c>
      <c r="Q5777" s="29">
        <v>2100</v>
      </c>
      <c r="R5777" s="31">
        <v>46149</v>
      </c>
      <c r="S5777" s="31"/>
      <c r="T5777" s="95" t="str">
        <f t="shared" si="424"/>
        <v>2026 05</v>
      </c>
      <c r="U5777" s="32">
        <f t="shared" si="425"/>
        <v>657.48418186475396</v>
      </c>
      <c r="V5777" s="22">
        <f t="shared" si="426"/>
        <v>0.45578992867800233</v>
      </c>
      <c r="X5777" s="33"/>
      <c r="Y5777" s="33"/>
    </row>
    <row r="5778" spans="1:25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Доставлен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1.2940473086837143</v>
      </c>
      <c r="P5778" s="30">
        <f>IFERROR(SUM(K5778:O5778)*VLOOKUP($A5778,HeadJournal!$A$1:$L$890,COLUMN(HeadJournal!H$1),0),0)</f>
        <v>2542.5837202868856</v>
      </c>
      <c r="Q5778" s="29">
        <v>3900</v>
      </c>
      <c r="R5778" s="31">
        <v>46149</v>
      </c>
      <c r="S5778" s="31"/>
      <c r="T5778" s="95" t="str">
        <f t="shared" si="424"/>
        <v>2026 05</v>
      </c>
      <c r="U5778" s="32">
        <f t="shared" si="425"/>
        <v>1357.4162797131144</v>
      </c>
      <c r="V5778" s="22">
        <f t="shared" si="426"/>
        <v>0.53387279596046255</v>
      </c>
      <c r="X5778" s="33"/>
      <c r="Y5778" s="33"/>
    </row>
    <row r="5779" spans="1:25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Доставлен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1.5264323431178641</v>
      </c>
      <c r="P5779" s="30">
        <f>IFERROR(SUM(K5779:O5779)*VLOOKUP($A5779,HeadJournal!$A$1:$L$890,COLUMN(HeadJournal!H$1),0),0)</f>
        <v>2999.1809415983607</v>
      </c>
      <c r="Q5779" s="29"/>
      <c r="R5779" s="31"/>
      <c r="S5779" s="31"/>
      <c r="T5779" s="95" t="str">
        <f t="shared" si="420"/>
        <v/>
      </c>
      <c r="U5779" s="32">
        <f t="shared" si="354"/>
        <v>-2999.1809415983607</v>
      </c>
      <c r="V5779" s="22" t="str">
        <f t="shared" si="355"/>
        <v/>
      </c>
      <c r="X5779" s="33"/>
      <c r="Y5779" s="33"/>
    </row>
    <row r="5780" spans="1:25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Доставлен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1.8712617490524097</v>
      </c>
      <c r="P5780" s="30">
        <f>IFERROR(SUM(K5780:O5780)*VLOOKUP($A5780,HeadJournal!$A$1:$L$890,COLUMN(HeadJournal!H$1),0),0)</f>
        <v>3676.7123022540982</v>
      </c>
      <c r="Q5780" s="29">
        <v>5300</v>
      </c>
      <c r="R5780" s="31">
        <v>46149</v>
      </c>
      <c r="S5780" s="31" t="s">
        <v>3235</v>
      </c>
      <c r="T5780" s="95" t="str">
        <f t="shared" si="420"/>
        <v>2026 05</v>
      </c>
      <c r="U5780" s="32">
        <f t="shared" si="354"/>
        <v>1623.2876977459018</v>
      </c>
      <c r="V5780" s="22">
        <f t="shared" si="355"/>
        <v>0.44150522649017321</v>
      </c>
      <c r="X5780" s="33"/>
      <c r="Y5780" s="33"/>
    </row>
    <row r="5781" spans="1:25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Доставлен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1.1253807514331216</v>
      </c>
      <c r="P5781" s="30">
        <f>IFERROR(SUM(K5781:O5781)*VLOOKUP($A5781,HeadJournal!$A$1:$L$890,COLUMN(HeadJournal!H$1),0),0)</f>
        <v>2211.1825112704919</v>
      </c>
      <c r="Q5781" s="29">
        <v>3300</v>
      </c>
      <c r="R5781" s="31">
        <v>46149</v>
      </c>
      <c r="S5781" s="31"/>
      <c r="T5781" s="95" t="str">
        <f t="shared" si="420"/>
        <v>2026 05</v>
      </c>
      <c r="U5781" s="32">
        <f t="shared" si="354"/>
        <v>1088.8174887295081</v>
      </c>
      <c r="V5781" s="22">
        <f t="shared" si="355"/>
        <v>0.49241411922342854</v>
      </c>
      <c r="X5781" s="33"/>
      <c r="Y5781" s="33"/>
    </row>
    <row r="5782" spans="1:25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Доставлен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0.93000865595118498</v>
      </c>
      <c r="P5782" s="30">
        <f>IFERROR(SUM(K5782:O5782)*VLOOKUP($A5782,HeadJournal!$A$1:$L$890,COLUMN(HeadJournal!H$1),0),0)</f>
        <v>1827.3094441598359</v>
      </c>
      <c r="Q5782" s="29"/>
      <c r="R5782" s="31"/>
      <c r="S5782" s="31"/>
      <c r="T5782" s="95" t="str">
        <f t="shared" si="420"/>
        <v/>
      </c>
      <c r="U5782" s="32">
        <f t="shared" si="354"/>
        <v>-1827.3094441598359</v>
      </c>
      <c r="V5782" s="22" t="str">
        <f t="shared" si="355"/>
        <v/>
      </c>
      <c r="X5782" s="33"/>
      <c r="Y5782" s="33"/>
    </row>
    <row r="5783" spans="1:25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Доставлен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0.93000865595118498</v>
      </c>
      <c r="P5783" s="30">
        <f>IFERROR(SUM(K5783:O5783)*VLOOKUP($A5783,HeadJournal!$A$1:$L$890,COLUMN(HeadJournal!H$1),0),0)</f>
        <v>1827.3094441598359</v>
      </c>
      <c r="Q5783" s="29"/>
      <c r="R5783" s="31"/>
      <c r="S5783" s="31"/>
      <c r="T5783" s="95" t="str">
        <f t="shared" si="420"/>
        <v/>
      </c>
      <c r="U5783" s="32">
        <f t="shared" si="354"/>
        <v>-1827.3094441598359</v>
      </c>
      <c r="V5783" s="22" t="str">
        <f t="shared" si="355"/>
        <v/>
      </c>
      <c r="X5783" s="33"/>
      <c r="Y5783" s="33"/>
    </row>
    <row r="5784" spans="1:25" x14ac:dyDescent="0.2">
      <c r="A5784" s="93" t="s">
        <v>5661</v>
      </c>
      <c r="B5784" s="94">
        <f>IFERROR(VLOOKUP($A5784,HeadJournal!$A$1:$NTR$890,COLUMN(HeadJournal!B$1),0),"")</f>
        <v>0</v>
      </c>
      <c r="C5784" s="94" t="str">
        <f>IFERROR(VLOOKUP($A5784,HeadJournal!$A$1:$NTR$890,COLUMN(HeadJournal!C$1),0),"")</f>
        <v>NSP_OA</v>
      </c>
      <c r="D5784" s="125" t="str">
        <f>IFERROR(VLOOKUP($A5784,HeadJournal!$A$1:$NTR$890,COLUMN(HeadJournal!D$1),0),"")</f>
        <v>Доставлен</v>
      </c>
      <c r="E5784" s="95">
        <f>IFERROR(VLOOKUP($A5784,HeadJournal!$A$1:$NTR$890,COLUMN(HeadJournal!G$1),0),"")</f>
        <v>46125</v>
      </c>
      <c r="F5784" s="95" t="str">
        <f t="shared" si="419"/>
        <v>2026 04</v>
      </c>
      <c r="G5784" s="97" t="s">
        <v>5</v>
      </c>
      <c r="H5784" s="161" t="s">
        <v>5663</v>
      </c>
      <c r="I5784" s="97" t="s">
        <v>1395</v>
      </c>
      <c r="J5784" s="97" t="s">
        <v>5670</v>
      </c>
      <c r="K5784" s="29">
        <v>2503.38</v>
      </c>
      <c r="L5784" s="29">
        <v>0</v>
      </c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30">
        <f>IFERROR(SUM(K5784:O5784)*VLOOKUP($A5784,HeadJournal!$A$1:$L$890,COLUMN(HeadJournal!H$1),0),0)</f>
        <v>2511.4068748869736</v>
      </c>
      <c r="Q5784" s="29"/>
      <c r="R5784" s="31"/>
      <c r="S5784" s="31"/>
      <c r="T5784" s="95" t="str">
        <f t="shared" si="420"/>
        <v/>
      </c>
      <c r="U5784" s="32">
        <f t="shared" si="354"/>
        <v>-2511.4068748869736</v>
      </c>
      <c r="V5784" s="22" t="str">
        <f t="shared" si="355"/>
        <v/>
      </c>
      <c r="X5784" s="33"/>
      <c r="Y5784" s="33"/>
    </row>
    <row r="5785" spans="1:25" x14ac:dyDescent="0.2">
      <c r="A5785" s="93" t="s">
        <v>5661</v>
      </c>
      <c r="B5785" s="94">
        <f>IFERROR(VLOOKUP($A5785,HeadJournal!$A$1:$NTR$890,COLUMN(HeadJournal!B$1),0),"")</f>
        <v>0</v>
      </c>
      <c r="C5785" s="94" t="str">
        <f>IFERROR(VLOOKUP($A5785,HeadJournal!$A$1:$NTR$890,COLUMN(HeadJournal!C$1),0),"")</f>
        <v>NSP_OA</v>
      </c>
      <c r="D5785" s="125" t="str">
        <f>IFERROR(VLOOKUP($A5785,HeadJournal!$A$1:$NTR$890,COLUMN(HeadJournal!D$1),0),"")</f>
        <v>Доставлен</v>
      </c>
      <c r="E5785" s="95">
        <f>IFERROR(VLOOKUP($A5785,HeadJournal!$A$1:$NTR$890,COLUMN(HeadJournal!G$1),0),"")</f>
        <v>46125</v>
      </c>
      <c r="F5785" s="95" t="str">
        <f t="shared" si="419"/>
        <v>2026 04</v>
      </c>
      <c r="G5785" s="97" t="s">
        <v>5</v>
      </c>
      <c r="H5785" s="161" t="s">
        <v>5664</v>
      </c>
      <c r="I5785" s="97" t="s">
        <v>1395</v>
      </c>
      <c r="J5785" s="97" t="s">
        <v>5671</v>
      </c>
      <c r="K5785" s="29">
        <v>2008.46</v>
      </c>
      <c r="L5785" s="29">
        <v>0</v>
      </c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30">
        <f>IFERROR(SUM(K5785:O5785)*VLOOKUP($A5785,HeadJournal!$A$1:$L$890,COLUMN(HeadJournal!H$1),0),0)</f>
        <v>2014.899956033639</v>
      </c>
      <c r="Q5785" s="29"/>
      <c r="R5785" s="31"/>
      <c r="S5785" s="31"/>
      <c r="T5785" s="95" t="str">
        <f t="shared" si="420"/>
        <v/>
      </c>
      <c r="U5785" s="32">
        <f t="shared" si="354"/>
        <v>-2014.899956033639</v>
      </c>
      <c r="V5785" s="22" t="str">
        <f t="shared" si="355"/>
        <v/>
      </c>
      <c r="X5785" s="33"/>
      <c r="Y5785" s="33"/>
    </row>
    <row r="5786" spans="1:25" x14ac:dyDescent="0.2">
      <c r="A5786" s="93" t="s">
        <v>5661</v>
      </c>
      <c r="B5786" s="94">
        <f>IFERROR(VLOOKUP($A5786,HeadJournal!$A$1:$NTR$890,COLUMN(HeadJournal!B$1),0),"")</f>
        <v>0</v>
      </c>
      <c r="C5786" s="94" t="str">
        <f>IFERROR(VLOOKUP($A5786,HeadJournal!$A$1:$NTR$890,COLUMN(HeadJournal!C$1),0),"")</f>
        <v>NSP_OA</v>
      </c>
      <c r="D5786" s="125" t="str">
        <f>IFERROR(VLOOKUP($A5786,HeadJournal!$A$1:$NTR$890,COLUMN(HeadJournal!D$1),0),"")</f>
        <v>Доставлен</v>
      </c>
      <c r="E5786" s="95">
        <f>IFERROR(VLOOKUP($A5786,HeadJournal!$A$1:$NTR$890,COLUMN(HeadJournal!G$1),0),"")</f>
        <v>46125</v>
      </c>
      <c r="F5786" s="95" t="str">
        <f t="shared" si="419"/>
        <v>2026 04</v>
      </c>
      <c r="G5786" s="97" t="s">
        <v>5</v>
      </c>
      <c r="H5786" s="161" t="s">
        <v>5665</v>
      </c>
      <c r="I5786" s="97" t="s">
        <v>1395</v>
      </c>
      <c r="J5786" s="97" t="s">
        <v>5672</v>
      </c>
      <c r="K5786" s="29">
        <v>1790.25</v>
      </c>
      <c r="L5786" s="29">
        <v>0</v>
      </c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30">
        <f>IFERROR(SUM(K5786:O5786)*VLOOKUP($A5786,HeadJournal!$A$1:$L$890,COLUMN(HeadJournal!H$1),0),0)</f>
        <v>1795.9902842422662</v>
      </c>
      <c r="Q5786" s="29"/>
      <c r="R5786" s="31"/>
      <c r="S5786" s="31"/>
      <c r="T5786" s="95" t="str">
        <f t="shared" si="420"/>
        <v/>
      </c>
      <c r="U5786" s="32">
        <f t="shared" si="354"/>
        <v>-1795.9902842422662</v>
      </c>
      <c r="V5786" s="22" t="str">
        <f t="shared" si="355"/>
        <v/>
      </c>
      <c r="X5786" s="33"/>
      <c r="Y5786" s="33"/>
    </row>
    <row r="5787" spans="1:25" x14ac:dyDescent="0.2">
      <c r="A5787" s="93" t="s">
        <v>5661</v>
      </c>
      <c r="B5787" s="94">
        <f>IFERROR(VLOOKUP($A5787,HeadJournal!$A$1:$NTR$890,COLUMN(HeadJournal!B$1),0),"")</f>
        <v>0</v>
      </c>
      <c r="C5787" s="94" t="str">
        <f>IFERROR(VLOOKUP($A5787,HeadJournal!$A$1:$NTR$890,COLUMN(HeadJournal!C$1),0),"")</f>
        <v>NSP_OA</v>
      </c>
      <c r="D5787" s="125" t="str">
        <f>IFERROR(VLOOKUP($A5787,HeadJournal!$A$1:$NTR$890,COLUMN(HeadJournal!D$1),0),"")</f>
        <v>Доставлен</v>
      </c>
      <c r="E5787" s="95">
        <f>IFERROR(VLOOKUP($A5787,HeadJournal!$A$1:$NTR$890,COLUMN(HeadJournal!G$1),0),"")</f>
        <v>46125</v>
      </c>
      <c r="F5787" s="95" t="str">
        <f t="shared" si="419"/>
        <v>2026 04</v>
      </c>
      <c r="G5787" s="97" t="s">
        <v>5</v>
      </c>
      <c r="H5787" s="161" t="s">
        <v>5666</v>
      </c>
      <c r="I5787" s="97" t="s">
        <v>1395</v>
      </c>
      <c r="J5787" s="97" t="s">
        <v>5673</v>
      </c>
      <c r="K5787" s="29">
        <v>2553.13</v>
      </c>
      <c r="L5787" s="29">
        <v>0</v>
      </c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30">
        <f>IFERROR(SUM(K5787:O5787)*VLOOKUP($A5787,HeadJournal!$A$1:$L$890,COLUMN(HeadJournal!H$1),0),0)</f>
        <v>2561.3163940273466</v>
      </c>
      <c r="Q5787" s="29"/>
      <c r="R5787" s="31"/>
      <c r="S5787" s="31"/>
      <c r="T5787" s="95" t="str">
        <f t="shared" si="420"/>
        <v/>
      </c>
      <c r="U5787" s="32">
        <f t="shared" si="354"/>
        <v>-2561.3163940273466</v>
      </c>
      <c r="V5787" s="22" t="str">
        <f t="shared" si="355"/>
        <v/>
      </c>
      <c r="X5787" s="33"/>
      <c r="Y5787" s="33"/>
    </row>
    <row r="5788" spans="1:25" x14ac:dyDescent="0.2">
      <c r="A5788" s="93" t="s">
        <v>5661</v>
      </c>
      <c r="B5788" s="94">
        <f>IFERROR(VLOOKUP($A5788,HeadJournal!$A$1:$NTR$890,COLUMN(HeadJournal!B$1),0),"")</f>
        <v>0</v>
      </c>
      <c r="C5788" s="94" t="str">
        <f>IFERROR(VLOOKUP($A5788,HeadJournal!$A$1:$NTR$890,COLUMN(HeadJournal!C$1),0),"")</f>
        <v>NSP_OA</v>
      </c>
      <c r="D5788" s="125" t="str">
        <f>IFERROR(VLOOKUP($A5788,HeadJournal!$A$1:$NTR$890,COLUMN(HeadJournal!D$1),0),"")</f>
        <v>Доставлен</v>
      </c>
      <c r="E5788" s="95">
        <f>IFERROR(VLOOKUP($A5788,HeadJournal!$A$1:$NTR$890,COLUMN(HeadJournal!G$1),0),"")</f>
        <v>46125</v>
      </c>
      <c r="F5788" s="95" t="str">
        <f t="shared" si="419"/>
        <v>2026 04</v>
      </c>
      <c r="G5788" s="97" t="s">
        <v>5</v>
      </c>
      <c r="H5788" s="161" t="s">
        <v>5667</v>
      </c>
      <c r="I5788" s="97" t="s">
        <v>1395</v>
      </c>
      <c r="J5788" s="97" t="s">
        <v>5674</v>
      </c>
      <c r="K5788" s="29">
        <v>3095.18</v>
      </c>
      <c r="L5788" s="29">
        <v>0</v>
      </c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30">
        <f>IFERROR(SUM(K5788:O5788)*VLOOKUP($A5788,HeadJournal!$A$1:$L$890,COLUMN(HeadJournal!H$1),0),0)</f>
        <v>3105.1044312140634</v>
      </c>
      <c r="Q5788" s="29"/>
      <c r="R5788" s="31"/>
      <c r="S5788" s="31"/>
      <c r="T5788" s="95" t="str">
        <f t="shared" si="420"/>
        <v/>
      </c>
      <c r="U5788" s="32">
        <f t="shared" si="354"/>
        <v>-3105.1044312140634</v>
      </c>
      <c r="V5788" s="22" t="str">
        <f t="shared" si="355"/>
        <v/>
      </c>
      <c r="X5788" s="33"/>
      <c r="Y5788" s="33"/>
    </row>
    <row r="5789" spans="1:25" x14ac:dyDescent="0.2">
      <c r="A5789" s="93" t="s">
        <v>5661</v>
      </c>
      <c r="B5789" s="94">
        <f>IFERROR(VLOOKUP($A5789,HeadJournal!$A$1:$NTR$890,COLUMN(HeadJournal!B$1),0),"")</f>
        <v>0</v>
      </c>
      <c r="C5789" s="94" t="str">
        <f>IFERROR(VLOOKUP($A5789,HeadJournal!$A$1:$NTR$890,COLUMN(HeadJournal!C$1),0),"")</f>
        <v>NSP_OA</v>
      </c>
      <c r="D5789" s="125" t="str">
        <f>IFERROR(VLOOKUP($A5789,HeadJournal!$A$1:$NTR$890,COLUMN(HeadJournal!D$1),0),"")</f>
        <v>Доставлен</v>
      </c>
      <c r="E5789" s="95">
        <f>IFERROR(VLOOKUP($A5789,HeadJournal!$A$1:$NTR$890,COLUMN(HeadJournal!G$1),0),"")</f>
        <v>46125</v>
      </c>
      <c r="F5789" s="95" t="str">
        <f t="shared" si="419"/>
        <v>2026 04</v>
      </c>
      <c r="G5789" s="97" t="s">
        <v>5</v>
      </c>
      <c r="H5789" s="161" t="s">
        <v>5668</v>
      </c>
      <c r="I5789" s="97" t="s">
        <v>1395</v>
      </c>
      <c r="J5789" s="97" t="s">
        <v>5669</v>
      </c>
      <c r="K5789" s="29">
        <v>3643.34</v>
      </c>
      <c r="L5789" s="29">
        <v>0</v>
      </c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30">
        <f>IFERROR(SUM(K5789:O5789)*VLOOKUP($A5789,HeadJournal!$A$1:$L$890,COLUMN(HeadJournal!H$1),0),0)</f>
        <v>3655.0220595957094</v>
      </c>
      <c r="Q5789" s="29"/>
      <c r="R5789" s="31"/>
      <c r="S5789" s="31"/>
      <c r="T5789" s="95" t="str">
        <f t="shared" si="420"/>
        <v/>
      </c>
      <c r="U5789" s="32">
        <f t="shared" si="354"/>
        <v>-3655.0220595957094</v>
      </c>
      <c r="V5789" s="22" t="str">
        <f t="shared" si="355"/>
        <v/>
      </c>
      <c r="X5789" s="33"/>
      <c r="Y5789" s="33"/>
    </row>
    <row r="5790" spans="1:25" x14ac:dyDescent="0.2">
      <c r="A5790" s="93" t="s">
        <v>5675</v>
      </c>
      <c r="B5790" s="94">
        <f>IFERROR(VLOOKUP($A5790,HeadJournal!$A$1:$NTR$890,COLUMN(HeadJournal!B$1),0),"")</f>
        <v>0</v>
      </c>
      <c r="C5790" s="94" t="str">
        <f>IFERROR(VLOOKUP($A5790,HeadJournal!$A$1:$NTR$890,COLUMN(HeadJournal!C$1),0),"")</f>
        <v>WBRS</v>
      </c>
      <c r="D5790" s="125" t="str">
        <f>IFERROR(VLOOKUP($A5790,HeadJournal!$A$1:$NTR$890,COLUMN(HeadJournal!D$1),0),"")</f>
        <v>Доставлен</v>
      </c>
      <c r="E5790" s="95">
        <f>IFERROR(VLOOKUP($A5790,HeadJournal!$A$1:$NTR$890,COLUMN(HeadJournal!G$1),0),"")</f>
        <v>46113</v>
      </c>
      <c r="F5790" s="95" t="str">
        <f t="shared" si="419"/>
        <v>2026 04</v>
      </c>
      <c r="G5790" s="97" t="s">
        <v>5</v>
      </c>
      <c r="H5790" s="161" t="s">
        <v>3677</v>
      </c>
      <c r="I5790" s="97" t="s">
        <v>1368</v>
      </c>
      <c r="J5790" s="97" t="s">
        <v>3678</v>
      </c>
      <c r="K5790" s="29">
        <v>3092</v>
      </c>
      <c r="L5790" s="29">
        <v>0</v>
      </c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3092</v>
      </c>
      <c r="Q5790" s="29">
        <v>4200</v>
      </c>
      <c r="R5790" s="31">
        <v>46133</v>
      </c>
      <c r="S5790" s="31"/>
      <c r="T5790" s="95" t="str">
        <f t="shared" si="420"/>
        <v>2026 04</v>
      </c>
      <c r="U5790" s="32">
        <f t="shared" si="354"/>
        <v>1108</v>
      </c>
      <c r="V5790" s="22">
        <f t="shared" si="355"/>
        <v>0.35834411384217335</v>
      </c>
      <c r="X5790" s="33"/>
      <c r="Y5790" s="33"/>
    </row>
    <row r="5791" spans="1:25" x14ac:dyDescent="0.2">
      <c r="A5791" s="93" t="s">
        <v>5676</v>
      </c>
      <c r="B5791" s="94">
        <f>IFERROR(VLOOKUP($A5791,HeadJournal!$A$1:$NTR$890,COLUMN(HeadJournal!B$1),0),"")</f>
        <v>0</v>
      </c>
      <c r="C5791" s="94" t="str">
        <f>IFERROR(VLOOKUP($A5791,HeadJournal!$A$1:$NTR$890,COLUMN(HeadJournal!C$1),0),"")</f>
        <v>OZON_OA</v>
      </c>
      <c r="D5791" s="125" t="str">
        <f>IFERROR(VLOOKUP($A5791,HeadJournal!$A$1:$NTR$890,COLUMN(HeadJournal!D$1),0),"")</f>
        <v>Доставлен</v>
      </c>
      <c r="E5791" s="95">
        <f>IFERROR(VLOOKUP($A5791,HeadJournal!$A$1:$NTR$890,COLUMN(HeadJournal!G$1),0),"")</f>
        <v>46125</v>
      </c>
      <c r="F5791" s="95" t="str">
        <f t="shared" si="419"/>
        <v>2026 04</v>
      </c>
      <c r="G5791" s="97" t="s">
        <v>5</v>
      </c>
      <c r="H5791" s="161" t="s">
        <v>2280</v>
      </c>
      <c r="I5791" s="97" t="s">
        <v>2281</v>
      </c>
      <c r="J5791" s="97" t="s">
        <v>737</v>
      </c>
      <c r="K5791" s="29">
        <v>1042</v>
      </c>
      <c r="L5791" s="29">
        <v>0</v>
      </c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1042</v>
      </c>
      <c r="Q5791" s="29">
        <v>2000</v>
      </c>
      <c r="R5791" s="31">
        <v>46133</v>
      </c>
      <c r="S5791" s="31" t="s">
        <v>4911</v>
      </c>
      <c r="T5791" s="95" t="str">
        <f t="shared" si="420"/>
        <v>2026 04</v>
      </c>
      <c r="U5791" s="32">
        <f t="shared" si="354"/>
        <v>958</v>
      </c>
      <c r="V5791" s="22">
        <f t="shared" si="355"/>
        <v>0.91938579654510555</v>
      </c>
      <c r="X5791" s="33"/>
      <c r="Y5791" s="33"/>
    </row>
    <row r="5792" spans="1:25" x14ac:dyDescent="0.2">
      <c r="A5792" s="93" t="s">
        <v>5677</v>
      </c>
      <c r="B5792" s="94">
        <f>IFERROR(VLOOKUP($A5792,HeadJournal!$A$1:$NTR$890,COLUMN(HeadJournal!B$1),0),"")</f>
        <v>0</v>
      </c>
      <c r="C5792" s="94" t="str">
        <f>IFERROR(VLOOKUP($A5792,HeadJournal!$A$1:$NTR$890,COLUMN(HeadJournal!C$1),0),"")</f>
        <v>OZON_OA</v>
      </c>
      <c r="D5792" s="125" t="str">
        <f>IFERROR(VLOOKUP($A5792,HeadJournal!$A$1:$NTR$890,COLUMN(HeadJournal!D$1),0),"")</f>
        <v>Доставлен</v>
      </c>
      <c r="E5792" s="95">
        <f>IFERROR(VLOOKUP($A5792,HeadJournal!$A$1:$NTR$890,COLUMN(HeadJournal!G$1),0),"")</f>
        <v>46128</v>
      </c>
      <c r="F5792" s="95" t="str">
        <f t="shared" si="419"/>
        <v>2026 04</v>
      </c>
      <c r="G5792" s="97" t="s">
        <v>5</v>
      </c>
      <c r="H5792" s="161" t="s">
        <v>2280</v>
      </c>
      <c r="I5792" s="97" t="s">
        <v>2281</v>
      </c>
      <c r="J5792" s="97" t="s">
        <v>737</v>
      </c>
      <c r="K5792" s="29">
        <v>882</v>
      </c>
      <c r="L5792" s="29">
        <v>0</v>
      </c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882</v>
      </c>
      <c r="Q5792" s="29">
        <v>2000</v>
      </c>
      <c r="R5792" s="31">
        <v>46143</v>
      </c>
      <c r="S5792" s="31" t="s">
        <v>4911</v>
      </c>
      <c r="T5792" s="95" t="str">
        <f t="shared" si="420"/>
        <v>2026 05</v>
      </c>
      <c r="U5792" s="32">
        <f t="shared" si="354"/>
        <v>1118</v>
      </c>
      <c r="V5792" s="22">
        <f t="shared" si="355"/>
        <v>1.2675736961451247</v>
      </c>
      <c r="X5792" s="33"/>
      <c r="Y5792" s="33"/>
    </row>
    <row r="5793" spans="1:25" x14ac:dyDescent="0.2">
      <c r="A5793" s="93" t="s">
        <v>5678</v>
      </c>
      <c r="B5793" s="94">
        <f>IFERROR(VLOOKUP($A5793,HeadJournal!$A$1:$NTR$890,COLUMN(HeadJournal!B$1),0),"")</f>
        <v>0</v>
      </c>
      <c r="C5793" s="94" t="str">
        <f>IFERROR(VLOOKUP($A5793,HeadJournal!$A$1:$NTR$890,COLUMN(HeadJournal!C$1),0),"")</f>
        <v>OZON_OA</v>
      </c>
      <c r="D5793" s="125" t="str">
        <f>IFERROR(VLOOKUP($A5793,HeadJournal!$A$1:$NTR$890,COLUMN(HeadJournal!D$1),0),"")</f>
        <v>Доставлен</v>
      </c>
      <c r="E5793" s="95">
        <f>IFERROR(VLOOKUP($A5793,HeadJournal!$A$1:$NTR$890,COLUMN(HeadJournal!G$1),0),"")</f>
        <v>46128</v>
      </c>
      <c r="F5793" s="95" t="str">
        <f t="shared" si="419"/>
        <v>2026 04</v>
      </c>
      <c r="G5793" s="97" t="s">
        <v>5</v>
      </c>
      <c r="H5793" s="161" t="s">
        <v>2280</v>
      </c>
      <c r="I5793" s="97" t="s">
        <v>2281</v>
      </c>
      <c r="J5793" s="97" t="s">
        <v>737</v>
      </c>
      <c r="K5793" s="29">
        <v>882</v>
      </c>
      <c r="L5793" s="29">
        <v>0</v>
      </c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882</v>
      </c>
      <c r="Q5793" s="29">
        <v>2000</v>
      </c>
      <c r="R5793" s="31">
        <v>46146</v>
      </c>
      <c r="S5793" s="31" t="s">
        <v>3493</v>
      </c>
      <c r="T5793" s="95" t="str">
        <f t="shared" si="420"/>
        <v>2026 05</v>
      </c>
      <c r="U5793" s="32">
        <f t="shared" si="354"/>
        <v>1118</v>
      </c>
      <c r="V5793" s="22">
        <f t="shared" si="355"/>
        <v>1.2675736961451247</v>
      </c>
      <c r="X5793" s="33"/>
      <c r="Y5793" s="33"/>
    </row>
    <row r="5794" spans="1:25" x14ac:dyDescent="0.2">
      <c r="A5794" s="93" t="s">
        <v>5685</v>
      </c>
      <c r="B5794" s="94">
        <f>IFERROR(VLOOKUP($A5794,HeadJournal!$A$1:$NTR$890,COLUMN(HeadJournal!B$1),0),"")</f>
        <v>0</v>
      </c>
      <c r="C5794" s="94" t="str">
        <f>IFERROR(VLOOKUP($A5794,HeadJournal!$A$1:$NTR$890,COLUMN(HeadJournal!C$1),0),"")</f>
        <v>iHerb_AV CYG0792</v>
      </c>
      <c r="D5794" s="125" t="str">
        <f>IFERROR(VLOOKUP($A5794,HeadJournal!$A$1:$NTR$890,COLUMN(HeadJournal!D$1),0),"")</f>
        <v>Доставлен</v>
      </c>
      <c r="E5794" s="95">
        <f>IFERROR(VLOOKUP($A5794,HeadJournal!$A$1:$NTR$890,COLUMN(HeadJournal!G$1),0),"")</f>
        <v>46128</v>
      </c>
      <c r="F5794" s="95" t="str">
        <f t="shared" si="419"/>
        <v>2026 04</v>
      </c>
      <c r="G5794" s="97" t="s">
        <v>5</v>
      </c>
      <c r="H5794" s="161" t="s">
        <v>4044</v>
      </c>
      <c r="I5794" s="97" t="s">
        <v>2163</v>
      </c>
      <c r="J5794" s="97" t="s">
        <v>5679</v>
      </c>
      <c r="K5794" s="29">
        <v>36.33</v>
      </c>
      <c r="L5794" s="29">
        <v>-3.63</v>
      </c>
      <c r="M5794" s="30">
        <f>IFERROR(VLOOKUP($A5794,HeadJournal!$A$1:$J$890,COLUMN(HeadJournal!I$1),0)*($K5794+$L5794)/(SUMIF($A:$A,$A5794,$K:$K)+SUMIF($A:$A,$A5794,$L:$L)),0)</f>
        <v>-1.5389816575039819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1.3380707431250312</v>
      </c>
      <c r="P5794" s="30">
        <f>IFERROR(SUM(K5794:O5794)*VLOOKUP($A5794,HeadJournal!$A$1:$L$890,COLUMN(HeadJournal!H$1),0),0)</f>
        <v>2844.2178749421973</v>
      </c>
      <c r="Q5794" s="29">
        <v>3800</v>
      </c>
      <c r="R5794" s="31">
        <v>46164</v>
      </c>
      <c r="S5794" s="31" t="s">
        <v>3235</v>
      </c>
      <c r="T5794" s="95" t="str">
        <f t="shared" si="420"/>
        <v>2026 05</v>
      </c>
      <c r="U5794" s="32">
        <f t="shared" si="354"/>
        <v>955.78212505780266</v>
      </c>
      <c r="V5794" s="22">
        <f t="shared" si="355"/>
        <v>0.33604392036149022</v>
      </c>
      <c r="X5794" s="33"/>
      <c r="Y5794" s="33"/>
    </row>
    <row r="5795" spans="1:25" x14ac:dyDescent="0.2">
      <c r="A5795" s="93" t="s">
        <v>5685</v>
      </c>
      <c r="B5795" s="94">
        <f>IFERROR(VLOOKUP($A5795,HeadJournal!$A$1:$NTR$890,COLUMN(HeadJournal!B$1),0),"")</f>
        <v>0</v>
      </c>
      <c r="C5795" s="94" t="str">
        <f>IFERROR(VLOOKUP($A5795,HeadJournal!$A$1:$NTR$890,COLUMN(HeadJournal!C$1),0),"")</f>
        <v>iHerb_AV CYG0792</v>
      </c>
      <c r="D5795" s="125" t="str">
        <f>IFERROR(VLOOKUP($A5795,HeadJournal!$A$1:$NTR$890,COLUMN(HeadJournal!D$1),0),"")</f>
        <v>Доставлен</v>
      </c>
      <c r="E5795" s="95">
        <f>IFERROR(VLOOKUP($A5795,HeadJournal!$A$1:$NTR$890,COLUMN(HeadJournal!G$1),0),"")</f>
        <v>46128</v>
      </c>
      <c r="F5795" s="95" t="str">
        <f t="shared" si="419"/>
        <v>2026 04</v>
      </c>
      <c r="G5795" s="97" t="s">
        <v>5</v>
      </c>
      <c r="H5795" s="161" t="s">
        <v>3633</v>
      </c>
      <c r="I5795" s="97" t="s">
        <v>2008</v>
      </c>
      <c r="J5795" s="97" t="s">
        <v>4953</v>
      </c>
      <c r="K5795" s="29">
        <v>18.739999999999998</v>
      </c>
      <c r="L5795" s="29">
        <v>-1.87</v>
      </c>
      <c r="M5795" s="30">
        <f>IFERROR(VLOOKUP($A5795,HeadJournal!$A$1:$J$890,COLUMN(HeadJournal!I$1),0)*($K5795+$L5795)/(SUMIF($A:$A,$A5795,$K:$K)+SUMIF($A:$A,$A5795,$L:$L)),0)</f>
        <v>-0.79396393156245171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0.69031356074982486</v>
      </c>
      <c r="P5795" s="30">
        <f>IFERROR(SUM(K5795:O5795)*VLOOKUP($A5795,HeadJournal!$A$1:$L$890,COLUMN(HeadJournal!H$1),0),0)</f>
        <v>1467.3380902224731</v>
      </c>
      <c r="Q5795" s="29">
        <v>2300</v>
      </c>
      <c r="R5795" s="31">
        <v>46164</v>
      </c>
      <c r="S5795" s="31" t="s">
        <v>3235</v>
      </c>
      <c r="T5795" s="95" t="str">
        <f t="shared" si="420"/>
        <v>2026 05</v>
      </c>
      <c r="U5795" s="32">
        <f t="shared" si="354"/>
        <v>832.66190977752694</v>
      </c>
      <c r="V5795" s="22">
        <f t="shared" si="355"/>
        <v>0.56746425062221439</v>
      </c>
      <c r="X5795" s="33"/>
      <c r="Y5795" s="33"/>
    </row>
    <row r="5796" spans="1:25" x14ac:dyDescent="0.2">
      <c r="A5796" s="93" t="s">
        <v>5685</v>
      </c>
      <c r="B5796" s="94">
        <f>IFERROR(VLOOKUP($A5796,HeadJournal!$A$1:$NTR$890,COLUMN(HeadJournal!B$1),0),"")</f>
        <v>0</v>
      </c>
      <c r="C5796" s="94" t="str">
        <f>IFERROR(VLOOKUP($A5796,HeadJournal!$A$1:$NTR$890,COLUMN(HeadJournal!C$1),0),"")</f>
        <v>iHerb_AV CYG0792</v>
      </c>
      <c r="D5796" s="125" t="str">
        <f>IFERROR(VLOOKUP($A5796,HeadJournal!$A$1:$NTR$890,COLUMN(HeadJournal!D$1),0),"")</f>
        <v>Доставлен</v>
      </c>
      <c r="E5796" s="95">
        <f>IFERROR(VLOOKUP($A5796,HeadJournal!$A$1:$NTR$890,COLUMN(HeadJournal!G$1),0),"")</f>
        <v>46128</v>
      </c>
      <c r="F5796" s="95" t="str">
        <f t="shared" si="419"/>
        <v>2026 04</v>
      </c>
      <c r="G5796" s="97" t="s">
        <v>5</v>
      </c>
      <c r="H5796" s="161" t="s">
        <v>2546</v>
      </c>
      <c r="I5796" s="97" t="s">
        <v>2039</v>
      </c>
      <c r="J5796" s="97" t="s">
        <v>2547</v>
      </c>
      <c r="K5796" s="29">
        <v>10.47</v>
      </c>
      <c r="L5796" s="29">
        <v>-1.0449999999999999</v>
      </c>
      <c r="M5796" s="30">
        <f>IFERROR(VLOOKUP($A5796,HeadJournal!$A$1:$J$890,COLUMN(HeadJournal!I$1),0)*($K5796+$L5796)/(SUMIF($A:$A,$A5796,$K:$K)+SUMIF($A:$A,$A5796,$L:$L)),0)</f>
        <v>-0.44357498843960341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0.38566717901998226</v>
      </c>
      <c r="P5796" s="30">
        <f>IFERROR(SUM(K5796:O5796)*VLOOKUP($A5796,HeadJournal!$A$1:$L$890,COLUMN(HeadJournal!H$1),0),0)</f>
        <v>819.77839361866108</v>
      </c>
      <c r="Q5796" s="29">
        <v>1400</v>
      </c>
      <c r="R5796" s="31">
        <v>46164</v>
      </c>
      <c r="S5796" s="31" t="s">
        <v>3466</v>
      </c>
      <c r="T5796" s="95" t="str">
        <f t="shared" si="420"/>
        <v>2026 05</v>
      </c>
      <c r="U5796" s="32">
        <f t="shared" si="354"/>
        <v>580.22160638133892</v>
      </c>
      <c r="V5796" s="22">
        <f t="shared" si="355"/>
        <v>0.70777860321510555</v>
      </c>
      <c r="X5796" s="33"/>
      <c r="Y5796" s="33"/>
    </row>
    <row r="5797" spans="1:25" x14ac:dyDescent="0.2">
      <c r="A5797" s="93" t="s">
        <v>5685</v>
      </c>
      <c r="B5797" s="94">
        <f>IFERROR(VLOOKUP($A5797,HeadJournal!$A$1:$NTR$890,COLUMN(HeadJournal!B$1),0),"")</f>
        <v>0</v>
      </c>
      <c r="C5797" s="94" t="str">
        <f>IFERROR(VLOOKUP($A5797,HeadJournal!$A$1:$NTR$890,COLUMN(HeadJournal!C$1),0),"")</f>
        <v>iHerb_AV CYG0792</v>
      </c>
      <c r="D5797" s="125" t="str">
        <f>IFERROR(VLOOKUP($A5797,HeadJournal!$A$1:$NTR$890,COLUMN(HeadJournal!D$1),0),"")</f>
        <v>Доставлен</v>
      </c>
      <c r="E5797" s="95">
        <f>IFERROR(VLOOKUP($A5797,HeadJournal!$A$1:$NTR$890,COLUMN(HeadJournal!G$1),0),"")</f>
        <v>46128</v>
      </c>
      <c r="F5797" s="95" t="str">
        <f t="shared" si="419"/>
        <v>2026 04</v>
      </c>
      <c r="G5797" s="97" t="s">
        <v>5</v>
      </c>
      <c r="H5797" s="161" t="s">
        <v>2546</v>
      </c>
      <c r="I5797" s="97" t="s">
        <v>2039</v>
      </c>
      <c r="J5797" s="97" t="s">
        <v>2547</v>
      </c>
      <c r="K5797" s="29">
        <v>10.47</v>
      </c>
      <c r="L5797" s="29">
        <v>-1.0449999999999999</v>
      </c>
      <c r="M5797" s="30">
        <f>IFERROR(VLOOKUP($A5797,HeadJournal!$A$1:$J$890,COLUMN(HeadJournal!I$1),0)*($K5797+$L5797)/(SUMIF($A:$A,$A5797,$K:$K)+SUMIF($A:$A,$A5797,$L:$L)),0)</f>
        <v>-0.44357498843960341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0.38566717901998226</v>
      </c>
      <c r="P5797" s="30">
        <f>IFERROR(SUM(K5797:O5797)*VLOOKUP($A5797,HeadJournal!$A$1:$L$890,COLUMN(HeadJournal!H$1),0),0)</f>
        <v>819.77839361866108</v>
      </c>
      <c r="Q5797" s="29">
        <v>1400</v>
      </c>
      <c r="R5797" s="31">
        <v>46164</v>
      </c>
      <c r="S5797" s="31" t="s">
        <v>3466</v>
      </c>
      <c r="T5797" s="95" t="str">
        <f t="shared" si="420"/>
        <v>2026 05</v>
      </c>
      <c r="U5797" s="32">
        <f t="shared" si="354"/>
        <v>580.22160638133892</v>
      </c>
      <c r="V5797" s="22">
        <f t="shared" si="355"/>
        <v>0.70777860321510555</v>
      </c>
      <c r="X5797" s="33"/>
      <c r="Y5797" s="33"/>
    </row>
    <row r="5798" spans="1:25" x14ac:dyDescent="0.2">
      <c r="A5798" s="93" t="s">
        <v>5685</v>
      </c>
      <c r="B5798" s="94">
        <f>IFERROR(VLOOKUP($A5798,HeadJournal!$A$1:$NTR$890,COLUMN(HeadJournal!B$1),0),"")</f>
        <v>0</v>
      </c>
      <c r="C5798" s="94" t="str">
        <f>IFERROR(VLOOKUP($A5798,HeadJournal!$A$1:$NTR$890,COLUMN(HeadJournal!C$1),0),"")</f>
        <v>iHerb_AV CYG0792</v>
      </c>
      <c r="D5798" s="125" t="str">
        <f>IFERROR(VLOOKUP($A5798,HeadJournal!$A$1:$NTR$890,COLUMN(HeadJournal!D$1),0),"")</f>
        <v>Доставлен</v>
      </c>
      <c r="E5798" s="95">
        <f>IFERROR(VLOOKUP($A5798,HeadJournal!$A$1:$NTR$890,COLUMN(HeadJournal!G$1),0),"")</f>
        <v>46128</v>
      </c>
      <c r="F5798" s="95" t="str">
        <f t="shared" si="419"/>
        <v>2026 04</v>
      </c>
      <c r="G5798" s="97" t="s">
        <v>5</v>
      </c>
      <c r="H5798" s="161" t="s">
        <v>5680</v>
      </c>
      <c r="I5798" s="97" t="s">
        <v>2052</v>
      </c>
      <c r="J5798" s="97" t="s">
        <v>5681</v>
      </c>
      <c r="K5798" s="29">
        <v>45.6</v>
      </c>
      <c r="L5798" s="29">
        <v>-4.5599999999999996</v>
      </c>
      <c r="M5798" s="30">
        <f>IFERROR(VLOOKUP($A5798,HeadJournal!$A$1:$J$890,COLUMN(HeadJournal!I$1),0)*($K5798+$L5798)/(SUMIF($A:$A,$A5798,$K:$K)+SUMIF($A:$A,$A5798,$L:$L)),0)</f>
        <v>-1.9314925756563737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1.6793401620138007</v>
      </c>
      <c r="P5798" s="30">
        <f>IFERROR(SUM(K5798:O5798)*VLOOKUP($A5798,HeadJournal!$A$1:$L$890,COLUMN(HeadJournal!H$1),0),0)</f>
        <v>3569.6239017623184</v>
      </c>
      <c r="Q5798" s="29">
        <v>4500</v>
      </c>
      <c r="R5798" s="31">
        <v>46164</v>
      </c>
      <c r="S5798" s="31" t="s">
        <v>3466</v>
      </c>
      <c r="T5798" s="95" t="str">
        <f t="shared" si="420"/>
        <v>2026 05</v>
      </c>
      <c r="U5798" s="32">
        <f t="shared" si="354"/>
        <v>930.37609823768162</v>
      </c>
      <c r="V5798" s="22">
        <f t="shared" si="355"/>
        <v>0.26063700934385725</v>
      </c>
      <c r="X5798" s="33"/>
      <c r="Y5798" s="33"/>
    </row>
    <row r="5799" spans="1:25" x14ac:dyDescent="0.2">
      <c r="A5799" s="93" t="s">
        <v>5685</v>
      </c>
      <c r="B5799" s="94">
        <f>IFERROR(VLOOKUP($A5799,HeadJournal!$A$1:$NTR$890,COLUMN(HeadJournal!B$1),0),"")</f>
        <v>0</v>
      </c>
      <c r="C5799" s="94" t="str">
        <f>IFERROR(VLOOKUP($A5799,HeadJournal!$A$1:$NTR$890,COLUMN(HeadJournal!C$1),0),"")</f>
        <v>iHerb_AV CYG0792</v>
      </c>
      <c r="D5799" s="125" t="str">
        <f>IFERROR(VLOOKUP($A5799,HeadJournal!$A$1:$NTR$890,COLUMN(HeadJournal!D$1),0),"")</f>
        <v>Доставлен</v>
      </c>
      <c r="E5799" s="95">
        <f>IFERROR(VLOOKUP($A5799,HeadJournal!$A$1:$NTR$890,COLUMN(HeadJournal!G$1),0),"")</f>
        <v>46128</v>
      </c>
      <c r="F5799" s="95" t="str">
        <f t="shared" si="419"/>
        <v>2026 04</v>
      </c>
      <c r="G5799" s="97" t="s">
        <v>5</v>
      </c>
      <c r="H5799" s="161" t="s">
        <v>5682</v>
      </c>
      <c r="I5799" s="97" t="s">
        <v>2750</v>
      </c>
      <c r="J5799" s="97" t="s">
        <v>5683</v>
      </c>
      <c r="K5799" s="29">
        <v>35.869999999999997</v>
      </c>
      <c r="L5799" s="29">
        <v>-3.59</v>
      </c>
      <c r="M5799" s="30">
        <f>IFERROR(VLOOKUP($A5799,HeadJournal!$A$1:$J$890,COLUMN(HeadJournal!I$1),0)*($K5799+$L5799)/(SUMIF($A:$A,$A5799,$K:$K)+SUMIF($A:$A,$A5799,$L:$L)),0)</f>
        <v>-1.5192149206186096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1.3208845133968199</v>
      </c>
      <c r="P5799" s="30">
        <f>IFERROR(SUM(K5799:O5799)*VLOOKUP($A5799,HeadJournal!$A$1:$L$890,COLUMN(HeadJournal!H$1),0),0)</f>
        <v>2807.6866361814727</v>
      </c>
      <c r="Q5799" s="29">
        <v>3650</v>
      </c>
      <c r="R5799" s="31">
        <v>46164</v>
      </c>
      <c r="S5799" s="31" t="s">
        <v>3466</v>
      </c>
      <c r="T5799" s="95" t="str">
        <f t="shared" si="420"/>
        <v>2026 05</v>
      </c>
      <c r="U5799" s="32">
        <f t="shared" si="354"/>
        <v>842.31336381852725</v>
      </c>
      <c r="V5799" s="22">
        <f t="shared" si="355"/>
        <v>0.30000262599251298</v>
      </c>
      <c r="X5799" s="33"/>
      <c r="Y5799" s="33"/>
    </row>
    <row r="5800" spans="1:25" x14ac:dyDescent="0.2">
      <c r="A5800" s="93" t="s">
        <v>5685</v>
      </c>
      <c r="B5800" s="94">
        <f>IFERROR(VLOOKUP($A5800,HeadJournal!$A$1:$NTR$890,COLUMN(HeadJournal!B$1),0),"")</f>
        <v>0</v>
      </c>
      <c r="C5800" s="94" t="str">
        <f>IFERROR(VLOOKUP($A5800,HeadJournal!$A$1:$NTR$890,COLUMN(HeadJournal!C$1),0),"")</f>
        <v>iHerb_AV CYG0792</v>
      </c>
      <c r="D5800" s="125" t="str">
        <f>IFERROR(VLOOKUP($A5800,HeadJournal!$A$1:$NTR$890,COLUMN(HeadJournal!D$1),0),"")</f>
        <v>Доставлен</v>
      </c>
      <c r="E5800" s="95">
        <f>IFERROR(VLOOKUP($A5800,HeadJournal!$A$1:$NTR$890,COLUMN(HeadJournal!G$1),0),"")</f>
        <v>46128</v>
      </c>
      <c r="F5800" s="95" t="str">
        <f t="shared" si="419"/>
        <v>2026 04</v>
      </c>
      <c r="G5800" s="97" t="s">
        <v>5</v>
      </c>
      <c r="H5800" s="161" t="s">
        <v>3938</v>
      </c>
      <c r="I5800" s="97" t="s">
        <v>2750</v>
      </c>
      <c r="J5800" s="97" t="s">
        <v>5684</v>
      </c>
      <c r="K5800" s="29">
        <v>47.72</v>
      </c>
      <c r="L5800" s="29">
        <v>-4.7699999999999996</v>
      </c>
      <c r="M5800" s="30">
        <f>IFERROR(VLOOKUP($A5800,HeadJournal!$A$1:$J$890,COLUMN(HeadJournal!I$1),0)*($K5800+$L5800)/(SUMIF($A:$A,$A5800,$K:$K)+SUMIF($A:$A,$A5800,$L:$L)),0)</f>
        <v>-2.0213841648255668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1.7574965876825717</v>
      </c>
      <c r="P5800" s="30">
        <f>IFERROR(SUM(K5800:O5800)*VLOOKUP($A5800,HeadJournal!$A$1:$L$890,COLUMN(HeadJournal!H$1),0),0)</f>
        <v>3735.7540589837126</v>
      </c>
      <c r="Q5800" s="29">
        <v>4700</v>
      </c>
      <c r="R5800" s="31">
        <v>46164</v>
      </c>
      <c r="S5800" s="31" t="s">
        <v>3466</v>
      </c>
      <c r="T5800" s="95" t="str">
        <f t="shared" si="420"/>
        <v>2026 05</v>
      </c>
      <c r="U5800" s="32">
        <f t="shared" si="354"/>
        <v>964.24594101628736</v>
      </c>
      <c r="V5800" s="22">
        <f t="shared" si="355"/>
        <v>0.25811280019825611</v>
      </c>
      <c r="X5800" s="33"/>
      <c r="Y5800" s="33"/>
    </row>
    <row r="5801" spans="1:25" x14ac:dyDescent="0.2">
      <c r="A5801" s="93" t="s">
        <v>5685</v>
      </c>
      <c r="B5801" s="94">
        <f>IFERROR(VLOOKUP($A5801,HeadJournal!$A$1:$NTR$890,COLUMN(HeadJournal!B$1),0),"")</f>
        <v>0</v>
      </c>
      <c r="C5801" s="94" t="str">
        <f>IFERROR(VLOOKUP($A5801,HeadJournal!$A$1:$NTR$890,COLUMN(HeadJournal!C$1),0),"")</f>
        <v>iHerb_AV CYG0792</v>
      </c>
      <c r="D5801" s="125" t="str">
        <f>IFERROR(VLOOKUP($A5801,HeadJournal!$A$1:$NTR$890,COLUMN(HeadJournal!D$1),0),"")</f>
        <v>Доставлен</v>
      </c>
      <c r="E5801" s="95">
        <f>IFERROR(VLOOKUP($A5801,HeadJournal!$A$1:$NTR$890,COLUMN(HeadJournal!G$1),0),"")</f>
        <v>46128</v>
      </c>
      <c r="F5801" s="95" t="str">
        <f t="shared" si="419"/>
        <v>2026 04</v>
      </c>
      <c r="G5801" s="97" t="s">
        <v>5</v>
      </c>
      <c r="H5801" s="161" t="s">
        <v>2804</v>
      </c>
      <c r="I5801" s="97" t="s">
        <v>2005</v>
      </c>
      <c r="J5801" s="97" t="s">
        <v>2805</v>
      </c>
      <c r="K5801" s="29">
        <v>11.04</v>
      </c>
      <c r="L5801" s="29">
        <v>-1.1000000000000001</v>
      </c>
      <c r="M5801" s="30">
        <f>IFERROR(VLOOKUP($A5801,HeadJournal!$A$1:$J$890,COLUMN(HeadJournal!I$1),0)*($K5801+$L5801)/(SUMIF($A:$A,$A5801,$K:$K)+SUMIF($A:$A,$A5801,$L:$L)),0)</f>
        <v>-0.4678127729538098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0.40674077023433675</v>
      </c>
      <c r="P5801" s="30">
        <f>IFERROR(SUM(K5801:O5801)*VLOOKUP($A5801,HeadJournal!$A$1:$L$890,COLUMN(HeadJournal!H$1),0),0)</f>
        <v>864.57265067050287</v>
      </c>
      <c r="Q5801" s="29">
        <v>1700</v>
      </c>
      <c r="R5801" s="31">
        <v>46164</v>
      </c>
      <c r="S5801" s="31" t="s">
        <v>4872</v>
      </c>
      <c r="T5801" s="95" t="str">
        <f t="shared" si="420"/>
        <v>2026 05</v>
      </c>
      <c r="U5801" s="32">
        <f t="shared" si="354"/>
        <v>835.42734932949713</v>
      </c>
      <c r="V5801" s="22">
        <f t="shared" si="355"/>
        <v>0.96628935541923211</v>
      </c>
      <c r="X5801" s="33"/>
      <c r="Y5801" s="33"/>
    </row>
    <row r="5802" spans="1:25" x14ac:dyDescent="0.2">
      <c r="A5802" s="93" t="s">
        <v>5693</v>
      </c>
      <c r="B5802" s="94">
        <f>IFERROR(VLOOKUP($A5802,HeadJournal!$A$1:$NTR$890,COLUMN(HeadJournal!B$1),0),"")</f>
        <v>0</v>
      </c>
      <c r="C5802" s="94" t="str">
        <f>IFERROR(VLOOKUP($A5802,HeadJournal!$A$1:$NTR$890,COLUMN(HeadJournal!C$1),0),"")</f>
        <v>iHerb_VP DFD1605</v>
      </c>
      <c r="D5802" s="125" t="str">
        <f>IFERROR(VLOOKUP($A5802,HeadJournal!$A$1:$NTR$890,COLUMN(HeadJournal!D$1),0),"")</f>
        <v>Доставлен</v>
      </c>
      <c r="E5802" s="95">
        <f>IFERROR(VLOOKUP($A5802,HeadJournal!$A$1:$NTR$890,COLUMN(HeadJournal!G$1),0),"")</f>
        <v>46138</v>
      </c>
      <c r="F5802" s="95" t="str">
        <f t="shared" si="419"/>
        <v>2026 04</v>
      </c>
      <c r="G5802" s="97" t="s">
        <v>5</v>
      </c>
      <c r="H5802" s="161" t="s">
        <v>5686</v>
      </c>
      <c r="I5802" s="97" t="s">
        <v>2005</v>
      </c>
      <c r="J5802" s="97" t="s">
        <v>5687</v>
      </c>
      <c r="K5802" s="29">
        <v>20.96</v>
      </c>
      <c r="L5802" s="29">
        <v>-2.1</v>
      </c>
      <c r="M5802" s="30">
        <f>IFERROR(VLOOKUP($A5802,HeadJournal!$A$1:$J$890,COLUMN(HeadJournal!I$1),0)*($K5802+$L5802)/(SUMIF($A:$A,$A5802,$K:$K)+SUMIF($A:$A,$A5802,$L:$L)),0)</f>
        <v>-1.8956944373759477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-2.7280443781231588E-15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0.77228634503740301</v>
      </c>
      <c r="P5802" s="30">
        <f>IFERROR(SUM(K5802:O5802)*VLOOKUP($A5802,HeadJournal!$A$1:$L$890,COLUMN(HeadJournal!H$1),0),0)</f>
        <v>1536.476178940404</v>
      </c>
      <c r="Q5802" s="29">
        <v>2600</v>
      </c>
      <c r="R5802" s="31">
        <v>46164</v>
      </c>
      <c r="S5802" s="31"/>
      <c r="T5802" s="95" t="str">
        <f t="shared" si="420"/>
        <v>2026 05</v>
      </c>
      <c r="U5802" s="32">
        <f t="shared" si="354"/>
        <v>1063.523821059596</v>
      </c>
      <c r="V5802" s="22">
        <f t="shared" si="355"/>
        <v>0.69218373550902113</v>
      </c>
      <c r="X5802" s="33"/>
      <c r="Y5802" s="33"/>
    </row>
    <row r="5803" spans="1:25" x14ac:dyDescent="0.2">
      <c r="A5803" s="93" t="s">
        <v>5693</v>
      </c>
      <c r="B5803" s="94">
        <f>IFERROR(VLOOKUP($A5803,HeadJournal!$A$1:$NTR$890,COLUMN(HeadJournal!B$1),0),"")</f>
        <v>0</v>
      </c>
      <c r="C5803" s="94" t="str">
        <f>IFERROR(VLOOKUP($A5803,HeadJournal!$A$1:$NTR$890,COLUMN(HeadJournal!C$1),0),"")</f>
        <v>iHerb_VP DFD1605</v>
      </c>
      <c r="D5803" s="125" t="str">
        <f>IFERROR(VLOOKUP($A5803,HeadJournal!$A$1:$NTR$890,COLUMN(HeadJournal!D$1),0),"")</f>
        <v>Доставлен</v>
      </c>
      <c r="E5803" s="95">
        <f>IFERROR(VLOOKUP($A5803,HeadJournal!$A$1:$NTR$890,COLUMN(HeadJournal!G$1),0),"")</f>
        <v>46138</v>
      </c>
      <c r="F5803" s="95" t="str">
        <f t="shared" si="419"/>
        <v>2026 04</v>
      </c>
      <c r="G5803" s="97" t="s">
        <v>5</v>
      </c>
      <c r="H5803" s="161" t="s">
        <v>4170</v>
      </c>
      <c r="I5803" s="97" t="s">
        <v>2052</v>
      </c>
      <c r="J5803" s="97" t="s">
        <v>5688</v>
      </c>
      <c r="K5803" s="29">
        <v>11.75</v>
      </c>
      <c r="L5803" s="29">
        <v>-1.18</v>
      </c>
      <c r="M5803" s="30">
        <f>IFERROR(VLOOKUP($A5803,HeadJournal!$A$1:$J$890,COLUMN(HeadJournal!I$1),0)*($K5803+$L5803)/(SUMIF($A:$A,$A5803,$K:$K)+SUMIF($A:$A,$A5803,$L:$L)),0)</f>
        <v>-1.0624332027075167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-1.5289198874210916E-15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0.43282431956762196</v>
      </c>
      <c r="P5803" s="30">
        <f>IFERROR(SUM(K5803:O5803)*VLOOKUP($A5803,HeadJournal!$A$1:$L$890,COLUMN(HeadJournal!H$1),0),0)</f>
        <v>861.11098681866758</v>
      </c>
      <c r="Q5803" s="29"/>
      <c r="R5803" s="31"/>
      <c r="S5803" s="31"/>
      <c r="T5803" s="95" t="str">
        <f t="shared" si="420"/>
        <v/>
      </c>
      <c r="U5803" s="32">
        <f t="shared" si="354"/>
        <v>-861.11098681866758</v>
      </c>
      <c r="V5803" s="22" t="str">
        <f t="shared" si="355"/>
        <v/>
      </c>
      <c r="X5803" s="33"/>
      <c r="Y5803" s="33"/>
    </row>
    <row r="5804" spans="1:25" x14ac:dyDescent="0.2">
      <c r="A5804" s="93" t="s">
        <v>5693</v>
      </c>
      <c r="B5804" s="94">
        <f>IFERROR(VLOOKUP($A5804,HeadJournal!$A$1:$NTR$890,COLUMN(HeadJournal!B$1),0),"")</f>
        <v>0</v>
      </c>
      <c r="C5804" s="94" t="str">
        <f>IFERROR(VLOOKUP($A5804,HeadJournal!$A$1:$NTR$890,COLUMN(HeadJournal!C$1),0),"")</f>
        <v>iHerb_VP DFD1605</v>
      </c>
      <c r="D5804" s="125" t="str">
        <f>IFERROR(VLOOKUP($A5804,HeadJournal!$A$1:$NTR$890,COLUMN(HeadJournal!D$1),0),"")</f>
        <v>Доставлен</v>
      </c>
      <c r="E5804" s="95">
        <f>IFERROR(VLOOKUP($A5804,HeadJournal!$A$1:$NTR$890,COLUMN(HeadJournal!G$1),0),"")</f>
        <v>46138</v>
      </c>
      <c r="F5804" s="95" t="str">
        <f t="shared" si="419"/>
        <v>2026 04</v>
      </c>
      <c r="G5804" s="97" t="s">
        <v>5</v>
      </c>
      <c r="H5804" s="161" t="s">
        <v>2101</v>
      </c>
      <c r="I5804" s="97" t="s">
        <v>2102</v>
      </c>
      <c r="J5804" s="97" t="s">
        <v>4015</v>
      </c>
      <c r="K5804" s="29">
        <v>49.9</v>
      </c>
      <c r="L5804" s="29">
        <v>-4.99</v>
      </c>
      <c r="M5804" s="30">
        <f>IFERROR(VLOOKUP($A5804,HeadJournal!$A$1:$J$890,COLUMN(HeadJournal!I$1),0)*($K5804+$L5804)/(SUMIF($A:$A,$A5804,$K:$K)+SUMIF($A:$A,$A5804,$L:$L)),0)</f>
        <v>-4.5140846862435735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-6.4961014327418373E-15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1.8389915034798394</v>
      </c>
      <c r="P5804" s="30">
        <f>IFERROR(SUM(K5804:O5804)*VLOOKUP($A5804,HeadJournal!$A$1:$L$890,COLUMN(HeadJournal!H$1),0),0)</f>
        <v>3658.7033508066565</v>
      </c>
      <c r="Q5804" s="29"/>
      <c r="R5804" s="31"/>
      <c r="S5804" s="31"/>
      <c r="T5804" s="95" t="str">
        <f t="shared" si="420"/>
        <v/>
      </c>
      <c r="U5804" s="32">
        <f t="shared" si="354"/>
        <v>-3658.7033508066565</v>
      </c>
      <c r="V5804" s="22" t="str">
        <f t="shared" si="355"/>
        <v/>
      </c>
      <c r="X5804" s="33"/>
      <c r="Y5804" s="33"/>
    </row>
    <row r="5805" spans="1:25" x14ac:dyDescent="0.2">
      <c r="A5805" s="93" t="s">
        <v>5693</v>
      </c>
      <c r="B5805" s="94">
        <f>IFERROR(VLOOKUP($A5805,HeadJournal!$A$1:$NTR$890,COLUMN(HeadJournal!B$1),0),"")</f>
        <v>0</v>
      </c>
      <c r="C5805" s="94" t="str">
        <f>IFERROR(VLOOKUP($A5805,HeadJournal!$A$1:$NTR$890,COLUMN(HeadJournal!C$1),0),"")</f>
        <v>iHerb_VP DFD1605</v>
      </c>
      <c r="D5805" s="125" t="str">
        <f>IFERROR(VLOOKUP($A5805,HeadJournal!$A$1:$NTR$890,COLUMN(HeadJournal!D$1),0),"")</f>
        <v>Доставлен</v>
      </c>
      <c r="E5805" s="95">
        <f>IFERROR(VLOOKUP($A5805,HeadJournal!$A$1:$NTR$890,COLUMN(HeadJournal!G$1),0),"")</f>
        <v>46138</v>
      </c>
      <c r="F5805" s="95" t="str">
        <f t="shared" si="419"/>
        <v>2026 04</v>
      </c>
      <c r="G5805" s="97" t="s">
        <v>5</v>
      </c>
      <c r="H5805" s="161" t="s">
        <v>2105</v>
      </c>
      <c r="I5805" s="97" t="s">
        <v>2039</v>
      </c>
      <c r="J5805" s="97" t="s">
        <v>2106</v>
      </c>
      <c r="K5805" s="29">
        <v>12.6</v>
      </c>
      <c r="L5805" s="29">
        <v>-1.26</v>
      </c>
      <c r="M5805" s="30">
        <f>IFERROR(VLOOKUP($A5805,HeadJournal!$A$1:$J$890,COLUMN(HeadJournal!I$1),0)*($K5805+$L5805)/(SUMIF($A:$A,$A5805,$K:$K)+SUMIF($A:$A,$A5805,$L:$L)),0)</f>
        <v>-1.1398289989312431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-1.6402981573656745E-15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0.46435456801294545</v>
      </c>
      <c r="P5805" s="30">
        <f>IFERROR(SUM(K5805:O5805)*VLOOKUP($A5805,HeadJournal!$A$1:$L$890,COLUMN(HeadJournal!H$1),0),0)</f>
        <v>923.84092625578899</v>
      </c>
      <c r="Q5805" s="29">
        <v>1700</v>
      </c>
      <c r="R5805" s="31">
        <v>46164</v>
      </c>
      <c r="S5805" s="31" t="s">
        <v>4868</v>
      </c>
      <c r="T5805" s="95" t="str">
        <f t="shared" si="420"/>
        <v>2026 05</v>
      </c>
      <c r="U5805" s="32">
        <f t="shared" si="354"/>
        <v>776.15907374421101</v>
      </c>
      <c r="V5805" s="22">
        <f t="shared" si="355"/>
        <v>0.84014363478124532</v>
      </c>
      <c r="X5805" s="33"/>
      <c r="Y5805" s="33"/>
    </row>
    <row r="5806" spans="1:25" x14ac:dyDescent="0.2">
      <c r="A5806" s="93" t="s">
        <v>5693</v>
      </c>
      <c r="B5806" s="94">
        <f>IFERROR(VLOOKUP($A5806,HeadJournal!$A$1:$NTR$890,COLUMN(HeadJournal!B$1),0),"")</f>
        <v>0</v>
      </c>
      <c r="C5806" s="94" t="str">
        <f>IFERROR(VLOOKUP($A5806,HeadJournal!$A$1:$NTR$890,COLUMN(HeadJournal!C$1),0),"")</f>
        <v>iHerb_VP DFD1605</v>
      </c>
      <c r="D5806" s="125" t="str">
        <f>IFERROR(VLOOKUP($A5806,HeadJournal!$A$1:$NTR$890,COLUMN(HeadJournal!D$1),0),"")</f>
        <v>Доставлен</v>
      </c>
      <c r="E5806" s="95">
        <f>IFERROR(VLOOKUP($A5806,HeadJournal!$A$1:$NTR$890,COLUMN(HeadJournal!G$1),0),"")</f>
        <v>46138</v>
      </c>
      <c r="F5806" s="95" t="str">
        <f t="shared" si="419"/>
        <v>2026 04</v>
      </c>
      <c r="G5806" s="97" t="s">
        <v>5</v>
      </c>
      <c r="H5806" s="161" t="s">
        <v>2103</v>
      </c>
      <c r="I5806" s="97" t="s">
        <v>2039</v>
      </c>
      <c r="J5806" s="97" t="s">
        <v>2104</v>
      </c>
      <c r="K5806" s="29">
        <v>20.48</v>
      </c>
      <c r="L5806" s="29">
        <v>-2.0499999999999998</v>
      </c>
      <c r="M5806" s="30">
        <f>IFERROR(VLOOKUP($A5806,HeadJournal!$A$1:$J$890,COLUMN(HeadJournal!I$1),0)*($K5806+$L5806)/(SUMIF($A:$A,$A5806,$K:$K)+SUMIF($A:$A,$A5806,$L:$L)),0)</f>
        <v>-1.8524734083159444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-2.6658461234787812E-15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0.75467854395754708</v>
      </c>
      <c r="P5806" s="30">
        <f>IFERROR(SUM(K5806:O5806)*VLOOKUP($A5806,HeadJournal!$A$1:$L$890,COLUMN(HeadJournal!H$1),0),0)</f>
        <v>1501.4451738001931</v>
      </c>
      <c r="Q5806" s="29">
        <v>2300</v>
      </c>
      <c r="R5806" s="31">
        <v>46164</v>
      </c>
      <c r="S5806" s="31" t="s">
        <v>4868</v>
      </c>
      <c r="T5806" s="95" t="str">
        <f t="shared" si="420"/>
        <v>2026 05</v>
      </c>
      <c r="U5806" s="32">
        <f t="shared" si="354"/>
        <v>798.55482619980694</v>
      </c>
      <c r="V5806" s="22">
        <f t="shared" si="355"/>
        <v>0.53185746648253951</v>
      </c>
      <c r="X5806" s="33"/>
      <c r="Y5806" s="33"/>
    </row>
    <row r="5807" spans="1:25" x14ac:dyDescent="0.2">
      <c r="A5807" s="93" t="s">
        <v>5693</v>
      </c>
      <c r="B5807" s="94">
        <f>IFERROR(VLOOKUP($A5807,HeadJournal!$A$1:$NTR$890,COLUMN(HeadJournal!B$1),0),"")</f>
        <v>0</v>
      </c>
      <c r="C5807" s="94" t="str">
        <f>IFERROR(VLOOKUP($A5807,HeadJournal!$A$1:$NTR$890,COLUMN(HeadJournal!C$1),0),"")</f>
        <v>iHerb_VP DFD1605</v>
      </c>
      <c r="D5807" s="125" t="str">
        <f>IFERROR(VLOOKUP($A5807,HeadJournal!$A$1:$NTR$890,COLUMN(HeadJournal!D$1),0),"")</f>
        <v>Доставлен</v>
      </c>
      <c r="E5807" s="95">
        <f>IFERROR(VLOOKUP($A5807,HeadJournal!$A$1:$NTR$890,COLUMN(HeadJournal!G$1),0),"")</f>
        <v>46138</v>
      </c>
      <c r="F5807" s="95" t="str">
        <f t="shared" si="419"/>
        <v>2026 04</v>
      </c>
      <c r="G5807" s="97" t="s">
        <v>5</v>
      </c>
      <c r="H5807" s="161" t="s">
        <v>5615</v>
      </c>
      <c r="I5807" s="97" t="s">
        <v>2544</v>
      </c>
      <c r="J5807" s="97" t="s">
        <v>5616</v>
      </c>
      <c r="K5807" s="29">
        <v>22.1</v>
      </c>
      <c r="L5807" s="29">
        <v>-2.21</v>
      </c>
      <c r="M5807" s="30">
        <f>IFERROR(VLOOKUP($A5807,HeadJournal!$A$1:$J$890,COLUMN(HeadJournal!I$1),0)*($K5807+$L5807)/(SUMIF($A:$A,$A5807,$K:$K)+SUMIF($A:$A,$A5807,$L:$L)),0)</f>
        <v>-1.9992238790778152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-2.8770308950620167E-15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0.81446317087984876</v>
      </c>
      <c r="P5807" s="30">
        <f>IFERROR(SUM(K5807:O5807)*VLOOKUP($A5807,HeadJournal!$A$1:$L$890,COLUMN(HeadJournal!H$1),0),0)</f>
        <v>1620.3876563692806</v>
      </c>
      <c r="Q5807" s="29"/>
      <c r="R5807" s="31"/>
      <c r="S5807" s="31"/>
      <c r="T5807" s="95" t="str">
        <f t="shared" si="420"/>
        <v/>
      </c>
      <c r="U5807" s="32">
        <f t="shared" si="354"/>
        <v>-1620.3876563692806</v>
      </c>
      <c r="V5807" s="22" t="str">
        <f t="shared" si="355"/>
        <v/>
      </c>
      <c r="X5807" s="33"/>
      <c r="Y5807" s="33"/>
    </row>
    <row r="5808" spans="1:25" x14ac:dyDescent="0.2">
      <c r="A5808" s="93" t="s">
        <v>5693</v>
      </c>
      <c r="B5808" s="94">
        <f>IFERROR(VLOOKUP($A5808,HeadJournal!$A$1:$NTR$890,COLUMN(HeadJournal!B$1),0),"")</f>
        <v>0</v>
      </c>
      <c r="C5808" s="94" t="str">
        <f>IFERROR(VLOOKUP($A5808,HeadJournal!$A$1:$NTR$890,COLUMN(HeadJournal!C$1),0),"")</f>
        <v>iHerb_VP DFD1605</v>
      </c>
      <c r="D5808" s="125" t="str">
        <f>IFERROR(VLOOKUP($A5808,HeadJournal!$A$1:$NTR$890,COLUMN(HeadJournal!D$1),0),"")</f>
        <v>Доставлен</v>
      </c>
      <c r="E5808" s="95">
        <f>IFERROR(VLOOKUP($A5808,HeadJournal!$A$1:$NTR$890,COLUMN(HeadJournal!G$1),0),"")</f>
        <v>46138</v>
      </c>
      <c r="F5808" s="95" t="str">
        <f t="shared" si="419"/>
        <v>2026 04</v>
      </c>
      <c r="G5808" s="97" t="s">
        <v>5</v>
      </c>
      <c r="H5808" s="161" t="s">
        <v>4055</v>
      </c>
      <c r="I5808" s="97" t="s">
        <v>2009</v>
      </c>
      <c r="J5808" s="97" t="s">
        <v>4056</v>
      </c>
      <c r="K5808" s="29">
        <v>20.3</v>
      </c>
      <c r="L5808" s="29">
        <v>-2.0299999999999998</v>
      </c>
      <c r="M5808" s="30">
        <f>IFERROR(VLOOKUP($A5808,HeadJournal!$A$1:$J$890,COLUMN(HeadJournal!I$1),0)*($K5808+$L5808)/(SUMIF($A:$A,$A5808,$K:$K)+SUMIF($A:$A,$A5808,$L:$L)),0)</f>
        <v>-1.8363911649447804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-2.6427025868669199E-15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0.74812680402085652</v>
      </c>
      <c r="P5808" s="30">
        <f>IFERROR(SUM(K5808:O5808)*VLOOKUP($A5808,HeadJournal!$A$1:$L$890,COLUMN(HeadJournal!H$1),0),0)</f>
        <v>1488.4103811898819</v>
      </c>
      <c r="Q5808" s="29">
        <v>2600</v>
      </c>
      <c r="R5808" s="31">
        <v>46164</v>
      </c>
      <c r="S5808" s="31" t="s">
        <v>3235</v>
      </c>
      <c r="T5808" s="95" t="str">
        <f t="shared" si="420"/>
        <v>2026 05</v>
      </c>
      <c r="U5808" s="32">
        <f t="shared" si="354"/>
        <v>1111.5896188101181</v>
      </c>
      <c r="V5808" s="22">
        <f t="shared" si="355"/>
        <v>0.74683006303777488</v>
      </c>
      <c r="X5808" s="33"/>
      <c r="Y5808" s="33"/>
    </row>
    <row r="5809" spans="1:25" x14ac:dyDescent="0.2">
      <c r="A5809" s="93" t="s">
        <v>5693</v>
      </c>
      <c r="B5809" s="94">
        <f>IFERROR(VLOOKUP($A5809,HeadJournal!$A$1:$NTR$890,COLUMN(HeadJournal!B$1),0),"")</f>
        <v>0</v>
      </c>
      <c r="C5809" s="94" t="str">
        <f>IFERROR(VLOOKUP($A5809,HeadJournal!$A$1:$NTR$890,COLUMN(HeadJournal!C$1),0),"")</f>
        <v>iHerb_VP DFD1605</v>
      </c>
      <c r="D5809" s="125" t="str">
        <f>IFERROR(VLOOKUP($A5809,HeadJournal!$A$1:$NTR$890,COLUMN(HeadJournal!D$1),0),"")</f>
        <v>Доставлен</v>
      </c>
      <c r="E5809" s="95">
        <f>IFERROR(VLOOKUP($A5809,HeadJournal!$A$1:$NTR$890,COLUMN(HeadJournal!G$1),0),"")</f>
        <v>46138</v>
      </c>
      <c r="F5809" s="95" t="str">
        <f t="shared" si="419"/>
        <v>2026 04</v>
      </c>
      <c r="G5809" s="97" t="s">
        <v>5</v>
      </c>
      <c r="H5809" s="161" t="s">
        <v>4055</v>
      </c>
      <c r="I5809" s="97" t="s">
        <v>2009</v>
      </c>
      <c r="J5809" s="97" t="s">
        <v>4056</v>
      </c>
      <c r="K5809" s="29">
        <v>20.3</v>
      </c>
      <c r="L5809" s="29">
        <v>-2.0299999999999998</v>
      </c>
      <c r="M5809" s="30">
        <f>IFERROR(VLOOKUP($A5809,HeadJournal!$A$1:$J$890,COLUMN(HeadJournal!I$1),0)*($K5809+$L5809)/(SUMIF($A:$A,$A5809,$K:$K)+SUMIF($A:$A,$A5809,$L:$L)),0)</f>
        <v>-1.8363911649447804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-2.6427025868669199E-15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0.74812680402085652</v>
      </c>
      <c r="P5809" s="30">
        <f>IFERROR(SUM(K5809:O5809)*VLOOKUP($A5809,HeadJournal!$A$1:$L$890,COLUMN(HeadJournal!H$1),0),0)</f>
        <v>1488.4103811898819</v>
      </c>
      <c r="Q5809" s="29">
        <v>2600</v>
      </c>
      <c r="R5809" s="31">
        <v>46164</v>
      </c>
      <c r="S5809" s="31" t="s">
        <v>3235</v>
      </c>
      <c r="T5809" s="95" t="str">
        <f t="shared" si="420"/>
        <v>2026 05</v>
      </c>
      <c r="U5809" s="32">
        <f t="shared" si="354"/>
        <v>1111.5896188101181</v>
      </c>
      <c r="V5809" s="22">
        <f t="shared" si="355"/>
        <v>0.74683006303777488</v>
      </c>
      <c r="X5809" s="33"/>
      <c r="Y5809" s="33"/>
    </row>
    <row r="5810" spans="1:25" x14ac:dyDescent="0.2">
      <c r="A5810" s="93" t="s">
        <v>5693</v>
      </c>
      <c r="B5810" s="94">
        <f>IFERROR(VLOOKUP($A5810,HeadJournal!$A$1:$NTR$890,COLUMN(HeadJournal!B$1),0),"")</f>
        <v>0</v>
      </c>
      <c r="C5810" s="94" t="str">
        <f>IFERROR(VLOOKUP($A5810,HeadJournal!$A$1:$NTR$890,COLUMN(HeadJournal!C$1),0),"")</f>
        <v>iHerb_VP DFD1605</v>
      </c>
      <c r="D5810" s="125" t="str">
        <f>IFERROR(VLOOKUP($A5810,HeadJournal!$A$1:$NTR$890,COLUMN(HeadJournal!D$1),0),"")</f>
        <v>Доставлен</v>
      </c>
      <c r="E5810" s="95">
        <f>IFERROR(VLOOKUP($A5810,HeadJournal!$A$1:$NTR$890,COLUMN(HeadJournal!G$1),0),"")</f>
        <v>46138</v>
      </c>
      <c r="F5810" s="95" t="str">
        <f t="shared" ref="F5810:F5840" si="431">IFERROR(TEXT(E5810, "ГГГГ ММ"),"")</f>
        <v>2026 04</v>
      </c>
      <c r="G5810" s="97" t="s">
        <v>5</v>
      </c>
      <c r="H5810" s="161" t="s">
        <v>4055</v>
      </c>
      <c r="I5810" s="97" t="s">
        <v>2009</v>
      </c>
      <c r="J5810" s="97" t="s">
        <v>4056</v>
      </c>
      <c r="K5810" s="29">
        <v>20.3</v>
      </c>
      <c r="L5810" s="29">
        <v>-2.0299999999999998</v>
      </c>
      <c r="M5810" s="30">
        <f>IFERROR(VLOOKUP($A5810,HeadJournal!$A$1:$J$890,COLUMN(HeadJournal!I$1),0)*($K5810+$L5810)/(SUMIF($A:$A,$A5810,$K:$K)+SUMIF($A:$A,$A5810,$L:$L)),0)</f>
        <v>-1.8363911649447804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-2.6427025868669199E-15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0.74812680402085652</v>
      </c>
      <c r="P5810" s="30">
        <f>IFERROR(SUM(K5810:O5810)*VLOOKUP($A5810,HeadJournal!$A$1:$L$890,COLUMN(HeadJournal!H$1),0),0)</f>
        <v>1488.4103811898819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-1488.4103811898819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 t="s">
        <v>5693</v>
      </c>
      <c r="B5811" s="94">
        <f>IFERROR(VLOOKUP($A5811,HeadJournal!$A$1:$NTR$890,COLUMN(HeadJournal!B$1),0),"")</f>
        <v>0</v>
      </c>
      <c r="C5811" s="94" t="str">
        <f>IFERROR(VLOOKUP($A5811,HeadJournal!$A$1:$NTR$890,COLUMN(HeadJournal!C$1),0),"")</f>
        <v>iHerb_VP DFD1605</v>
      </c>
      <c r="D5811" s="125" t="str">
        <f>IFERROR(VLOOKUP($A5811,HeadJournal!$A$1:$NTR$890,COLUMN(HeadJournal!D$1),0),"")</f>
        <v>Доставлен</v>
      </c>
      <c r="E5811" s="95">
        <f>IFERROR(VLOOKUP($A5811,HeadJournal!$A$1:$NTR$890,COLUMN(HeadJournal!G$1),0),"")</f>
        <v>46138</v>
      </c>
      <c r="F5811" s="95" t="str">
        <f t="shared" si="431"/>
        <v>2026 04</v>
      </c>
      <c r="G5811" s="97" t="s">
        <v>5</v>
      </c>
      <c r="H5811" s="161" t="s">
        <v>5689</v>
      </c>
      <c r="I5811" s="97" t="s">
        <v>2052</v>
      </c>
      <c r="J5811" s="97" t="s">
        <v>5690</v>
      </c>
      <c r="K5811" s="29">
        <v>17.68</v>
      </c>
      <c r="L5811" s="29">
        <v>-7.49</v>
      </c>
      <c r="M5811" s="30">
        <f>IFERROR(VLOOKUP($A5811,HeadJournal!$A$1:$J$890,COLUMN(HeadJournal!I$1),0)*($K5811+$L5811)/(SUMIF($A:$A,$A5811,$K:$K)+SUMIF($A:$A,$A5811,$L:$L)),0)</f>
        <v>-1.0242378747010024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-1.4739539879679208E-15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0.41726393721798177</v>
      </c>
      <c r="P5811" s="30">
        <f>IFERROR(SUM(K5811:O5811)*VLOOKUP($A5811,HeadJournal!$A$1:$L$890,COLUMN(HeadJournal!H$1),0),0)</f>
        <v>830.15335436917894</v>
      </c>
      <c r="Q5811" s="29"/>
      <c r="R5811" s="31"/>
      <c r="S5811" s="31"/>
      <c r="T5811" s="95" t="str">
        <f t="shared" si="432"/>
        <v/>
      </c>
      <c r="U5811" s="32">
        <f t="shared" si="433"/>
        <v>-830.15335436917894</v>
      </c>
      <c r="V5811" s="22" t="str">
        <f t="shared" si="434"/>
        <v/>
      </c>
      <c r="X5811" s="33"/>
      <c r="Y5811" s="33"/>
    </row>
    <row r="5812" spans="1:25" x14ac:dyDescent="0.2">
      <c r="A5812" s="93" t="s">
        <v>5693</v>
      </c>
      <c r="B5812" s="94">
        <f>IFERROR(VLOOKUP($A5812,HeadJournal!$A$1:$NTR$890,COLUMN(HeadJournal!B$1),0),"")</f>
        <v>0</v>
      </c>
      <c r="C5812" s="94" t="str">
        <f>IFERROR(VLOOKUP($A5812,HeadJournal!$A$1:$NTR$890,COLUMN(HeadJournal!C$1),0),"")</f>
        <v>iHerb_VP DFD1605</v>
      </c>
      <c r="D5812" s="125" t="str">
        <f>IFERROR(VLOOKUP($A5812,HeadJournal!$A$1:$NTR$890,COLUMN(HeadJournal!D$1),0),"")</f>
        <v>Доставлен</v>
      </c>
      <c r="E5812" s="95">
        <f>IFERROR(VLOOKUP($A5812,HeadJournal!$A$1:$NTR$890,COLUMN(HeadJournal!G$1),0),"")</f>
        <v>46138</v>
      </c>
      <c r="F5812" s="95" t="str">
        <f t="shared" si="431"/>
        <v>2026 04</v>
      </c>
      <c r="G5812" s="97" t="s">
        <v>5</v>
      </c>
      <c r="H5812" s="161" t="s">
        <v>5691</v>
      </c>
      <c r="I5812" s="97" t="s">
        <v>2052</v>
      </c>
      <c r="J5812" s="97" t="s">
        <v>5692</v>
      </c>
      <c r="K5812" s="29">
        <v>13</v>
      </c>
      <c r="L5812" s="29">
        <v>-5.51</v>
      </c>
      <c r="M5812" s="30">
        <f>IFERROR(VLOOKUP($A5812,HeadJournal!$A$1:$J$890,COLUMN(HeadJournal!I$1),0)*($K5812+$L5812)/(SUMIF($A:$A,$A5812,$K:$K)+SUMIF($A:$A,$A5812,$L:$L)),0)</f>
        <v>-0.75285001781261118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-1.0834068076427603E-15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0.30670332578632814</v>
      </c>
      <c r="P5812" s="30">
        <f>IFERROR(SUM(K5812:O5812)*VLOOKUP($A5812,HeadJournal!$A$1:$L$890,COLUMN(HeadJournal!H$1),0),0)</f>
        <v>610.19122907018163</v>
      </c>
      <c r="Q5812" s="29"/>
      <c r="R5812" s="31"/>
      <c r="S5812" s="31"/>
      <c r="T5812" s="95" t="str">
        <f t="shared" si="432"/>
        <v/>
      </c>
      <c r="U5812" s="32">
        <f t="shared" si="433"/>
        <v>-610.19122907018163</v>
      </c>
      <c r="V5812" s="22" t="str">
        <f t="shared" si="434"/>
        <v/>
      </c>
      <c r="X5812" s="33"/>
      <c r="Y5812" s="33"/>
    </row>
    <row r="5813" spans="1:25" x14ac:dyDescent="0.2">
      <c r="A5813" s="93" t="s">
        <v>5699</v>
      </c>
      <c r="B5813" s="94">
        <f>IFERROR(VLOOKUP($A5813,HeadJournal!$A$1:$NTR$890,COLUMN(HeadJournal!B$1),0),"")</f>
        <v>0</v>
      </c>
      <c r="C5813" s="94" t="str">
        <f>IFERROR(VLOOKUP($A5813,HeadJournal!$A$1:$NTR$890,COLUMN(HeadJournal!C$1),0),"")</f>
        <v>iHerb_MH DLE7202</v>
      </c>
      <c r="D5813" s="125" t="str">
        <f>IFERROR(VLOOKUP($A5813,HeadJournal!$A$1:$NTR$890,COLUMN(HeadJournal!D$1),0),"")</f>
        <v>Доставлен</v>
      </c>
      <c r="E5813" s="95">
        <f>IFERROR(VLOOKUP($A5813,HeadJournal!$A$1:$NTR$890,COLUMN(HeadJournal!G$1),0),"")</f>
        <v>46135</v>
      </c>
      <c r="F5813" s="95" t="str">
        <f t="shared" si="431"/>
        <v>2026 04</v>
      </c>
      <c r="G5813" s="97" t="s">
        <v>5</v>
      </c>
      <c r="H5813" s="161" t="s">
        <v>5694</v>
      </c>
      <c r="I5813" s="97" t="s">
        <v>2839</v>
      </c>
      <c r="J5813" s="97" t="s">
        <v>5695</v>
      </c>
      <c r="K5813" s="29">
        <v>35.130000000000003</v>
      </c>
      <c r="L5813" s="29">
        <v>0</v>
      </c>
      <c r="M5813" s="30">
        <f>IFERROR(VLOOKUP($A5813,HeadJournal!$A$1:$J$890,COLUMN(HeadJournal!I$1),0)*($K5813+$L5813)/(SUMIF($A:$A,$A5813,$K:$K)+SUMIF($A:$A,$A5813,$L:$L)),0)</f>
        <v>-3.4613274567076986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-5.2078794715736109E-15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1.4748304556422795</v>
      </c>
      <c r="P5813" s="30">
        <f>IFERROR(SUM(K5813:O5813)*VLOOKUP($A5813,HeadJournal!$A$1:$L$890,COLUMN(HeadJournal!H$1),0),0)</f>
        <v>2870.1184346964319</v>
      </c>
      <c r="Q5813" s="29">
        <v>3800</v>
      </c>
      <c r="R5813" s="31">
        <v>46164</v>
      </c>
      <c r="S5813" s="31"/>
      <c r="T5813" s="95" t="str">
        <f t="shared" si="432"/>
        <v>2026 05</v>
      </c>
      <c r="U5813" s="32">
        <f t="shared" si="433"/>
        <v>929.8815653035681</v>
      </c>
      <c r="V5813" s="22">
        <f t="shared" si="434"/>
        <v>0.32398717560305845</v>
      </c>
      <c r="X5813" s="33"/>
      <c r="Y5813" s="33"/>
    </row>
    <row r="5814" spans="1:25" x14ac:dyDescent="0.2">
      <c r="A5814" s="93" t="s">
        <v>5699</v>
      </c>
      <c r="B5814" s="94">
        <f>IFERROR(VLOOKUP($A5814,HeadJournal!$A$1:$NTR$890,COLUMN(HeadJournal!B$1),0),"")</f>
        <v>0</v>
      </c>
      <c r="C5814" s="94" t="str">
        <f>IFERROR(VLOOKUP($A5814,HeadJournal!$A$1:$NTR$890,COLUMN(HeadJournal!C$1),0),"")</f>
        <v>iHerb_MH DLE7202</v>
      </c>
      <c r="D5814" s="125" t="str">
        <f>IFERROR(VLOOKUP($A5814,HeadJournal!$A$1:$NTR$890,COLUMN(HeadJournal!D$1),0),"")</f>
        <v>Доставлен</v>
      </c>
      <c r="E5814" s="95">
        <f>IFERROR(VLOOKUP($A5814,HeadJournal!$A$1:$NTR$890,COLUMN(HeadJournal!G$1),0),"")</f>
        <v>46135</v>
      </c>
      <c r="F5814" s="95" t="str">
        <f t="shared" si="431"/>
        <v>2026 04</v>
      </c>
      <c r="G5814" s="97" t="s">
        <v>5</v>
      </c>
      <c r="H5814" s="161" t="s">
        <v>2884</v>
      </c>
      <c r="I5814" s="97" t="s">
        <v>2839</v>
      </c>
      <c r="J5814" s="97" t="s">
        <v>5696</v>
      </c>
      <c r="K5814" s="29">
        <v>38.99</v>
      </c>
      <c r="L5814" s="29">
        <v>0</v>
      </c>
      <c r="M5814" s="30">
        <f>IFERROR(VLOOKUP($A5814,HeadJournal!$A$1:$J$890,COLUMN(HeadJournal!I$1),0)*($K5814+$L5814)/(SUMIF($A:$A,$A5814,$K:$K)+SUMIF($A:$A,$A5814,$L:$L)),0)</f>
        <v>-3.8416498017942828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-5.7801087559537456E-15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1.6368812828207369</v>
      </c>
      <c r="P5814" s="30">
        <f>IFERROR(SUM(K5814:O5814)*VLOOKUP($A5814,HeadJournal!$A$1:$L$890,COLUMN(HeadJournal!H$1),0),0)</f>
        <v>3185.4801528270386</v>
      </c>
      <c r="Q5814" s="29">
        <v>4300</v>
      </c>
      <c r="R5814" s="31">
        <v>46164</v>
      </c>
      <c r="S5814" s="31"/>
      <c r="T5814" s="95" t="str">
        <f t="shared" si="432"/>
        <v>2026 05</v>
      </c>
      <c r="U5814" s="32">
        <f t="shared" si="433"/>
        <v>1114.5198471729614</v>
      </c>
      <c r="V5814" s="22">
        <f t="shared" si="434"/>
        <v>0.3498749933142265</v>
      </c>
      <c r="X5814" s="33"/>
      <c r="Y5814" s="33"/>
    </row>
    <row r="5815" spans="1:25" x14ac:dyDescent="0.2">
      <c r="A5815" s="93" t="s">
        <v>5699</v>
      </c>
      <c r="B5815" s="94">
        <f>IFERROR(VLOOKUP($A5815,HeadJournal!$A$1:$NTR$890,COLUMN(HeadJournal!B$1),0),"")</f>
        <v>0</v>
      </c>
      <c r="C5815" s="94" t="str">
        <f>IFERROR(VLOOKUP($A5815,HeadJournal!$A$1:$NTR$890,COLUMN(HeadJournal!C$1),0),"")</f>
        <v>iHerb_MH DLE7202</v>
      </c>
      <c r="D5815" s="125" t="str">
        <f>IFERROR(VLOOKUP($A5815,HeadJournal!$A$1:$NTR$890,COLUMN(HeadJournal!D$1),0),"")</f>
        <v>Доставлен</v>
      </c>
      <c r="E5815" s="95">
        <f>IFERROR(VLOOKUP($A5815,HeadJournal!$A$1:$NTR$890,COLUMN(HeadJournal!G$1),0),"")</f>
        <v>46135</v>
      </c>
      <c r="F5815" s="95" t="str">
        <f t="shared" si="431"/>
        <v>2026 04</v>
      </c>
      <c r="G5815" s="97" t="s">
        <v>5</v>
      </c>
      <c r="H5815" s="161" t="s">
        <v>5527</v>
      </c>
      <c r="I5815" s="97" t="s">
        <v>4417</v>
      </c>
      <c r="J5815" s="97" t="s">
        <v>5528</v>
      </c>
      <c r="K5815" s="29">
        <v>57.92</v>
      </c>
      <c r="L5815" s="29">
        <v>-5.79</v>
      </c>
      <c r="M5815" s="30">
        <f>IFERROR(VLOOKUP($A5815,HeadJournal!$A$1:$J$890,COLUMN(HeadJournal!I$1),0)*($K5815+$L5815)/(SUMIF($A:$A,$A5815,$K:$K)+SUMIF($A:$A,$A5815,$L:$L)),0)</f>
        <v>-5.136322240767786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-7.7280602577037391E-15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2.1885258085007697</v>
      </c>
      <c r="P5815" s="30">
        <f>IFERROR(SUM(K5815:O5815)*VLOOKUP($A5815,HeadJournal!$A$1:$L$890,COLUMN(HeadJournal!H$1),0),0)</f>
        <v>4259.0171933027323</v>
      </c>
      <c r="Q5815" s="29">
        <v>5800</v>
      </c>
      <c r="R5815" s="31">
        <v>46167</v>
      </c>
      <c r="S5815" s="31" t="s">
        <v>4555</v>
      </c>
      <c r="T5815" s="95" t="str">
        <f t="shared" si="432"/>
        <v>2026 05</v>
      </c>
      <c r="U5815" s="32">
        <f t="shared" si="433"/>
        <v>1540.9828066972677</v>
      </c>
      <c r="V5815" s="22">
        <f t="shared" si="434"/>
        <v>0.36181652638558254</v>
      </c>
      <c r="X5815" s="33"/>
      <c r="Y5815" s="33"/>
    </row>
    <row r="5816" spans="1:25" x14ac:dyDescent="0.2">
      <c r="A5816" s="93" t="s">
        <v>5699</v>
      </c>
      <c r="B5816" s="94">
        <f>IFERROR(VLOOKUP($A5816,HeadJournal!$A$1:$NTR$890,COLUMN(HeadJournal!B$1),0),"")</f>
        <v>0</v>
      </c>
      <c r="C5816" s="94" t="str">
        <f>IFERROR(VLOOKUP($A5816,HeadJournal!$A$1:$NTR$890,COLUMN(HeadJournal!C$1),0),"")</f>
        <v>iHerb_MH DLE7202</v>
      </c>
      <c r="D5816" s="125" t="str">
        <f>IFERROR(VLOOKUP($A5816,HeadJournal!$A$1:$NTR$890,COLUMN(HeadJournal!D$1),0),"")</f>
        <v>Доставлен</v>
      </c>
      <c r="E5816" s="95">
        <f>IFERROR(VLOOKUP($A5816,HeadJournal!$A$1:$NTR$890,COLUMN(HeadJournal!G$1),0),"")</f>
        <v>46135</v>
      </c>
      <c r="F5816" s="95" t="str">
        <f t="shared" si="431"/>
        <v>2026 04</v>
      </c>
      <c r="G5816" s="97" t="s">
        <v>5</v>
      </c>
      <c r="H5816" s="161" t="s">
        <v>5697</v>
      </c>
      <c r="I5816" s="97" t="s">
        <v>2750</v>
      </c>
      <c r="J5816" s="97" t="s">
        <v>5698</v>
      </c>
      <c r="K5816" s="29">
        <v>72.739999999999995</v>
      </c>
      <c r="L5816" s="29">
        <v>-7.27</v>
      </c>
      <c r="M5816" s="30">
        <f>IFERROR(VLOOKUP($A5816,HeadJournal!$A$1:$J$890,COLUMN(HeadJournal!I$1),0)*($K5816+$L5816)/(SUMIF($A:$A,$A5816,$K:$K)+SUMIF($A:$A,$A5816,$L:$L)),0)</f>
        <v>-6.4507005007302309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-9.7056609451729087E-15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2.7485667500967845</v>
      </c>
      <c r="P5816" s="30">
        <f>IFERROR(SUM(K5816:O5816)*VLOOKUP($A5816,HeadJournal!$A$1:$L$890,COLUMN(HeadJournal!H$1),0),0)</f>
        <v>5348.8942191737942</v>
      </c>
      <c r="Q5816" s="29">
        <v>7000</v>
      </c>
      <c r="R5816" s="31">
        <v>46164</v>
      </c>
      <c r="S5816" s="31" t="s">
        <v>4638</v>
      </c>
      <c r="T5816" s="95" t="str">
        <f t="shared" si="432"/>
        <v>2026 05</v>
      </c>
      <c r="U5816" s="32">
        <f t="shared" si="433"/>
        <v>1651.1057808262058</v>
      </c>
      <c r="V5816" s="22">
        <f t="shared" si="434"/>
        <v>0.30868170376366882</v>
      </c>
      <c r="X5816" s="33"/>
      <c r="Y5816" s="33"/>
    </row>
    <row r="5817" spans="1:25" x14ac:dyDescent="0.2">
      <c r="A5817" s="93" t="s">
        <v>5706</v>
      </c>
      <c r="B5817" s="94">
        <f>IFERROR(VLOOKUP($A5817,HeadJournal!$A$1:$NTR$890,COLUMN(HeadJournal!B$1),0),"")</f>
        <v>0</v>
      </c>
      <c r="C5817" s="94" t="str">
        <f>IFERROR(VLOOKUP($A5817,HeadJournal!$A$1:$NTR$890,COLUMN(HeadJournal!C$1),0),"")</f>
        <v>iHerb_MH DLE7202</v>
      </c>
      <c r="D5817" s="125" t="str">
        <f>IFERROR(VLOOKUP($A5817,HeadJournal!$A$1:$NTR$890,COLUMN(HeadJournal!D$1),0),"")</f>
        <v>Доставлен</v>
      </c>
      <c r="E5817" s="95">
        <f>IFERROR(VLOOKUP($A5817,HeadJournal!$A$1:$NTR$890,COLUMN(HeadJournal!G$1),0),"")</f>
        <v>46142</v>
      </c>
      <c r="F5817" s="95" t="str">
        <f t="shared" si="431"/>
        <v>2026 04</v>
      </c>
      <c r="G5817" s="97" t="s">
        <v>5</v>
      </c>
      <c r="H5817" s="161" t="s">
        <v>2034</v>
      </c>
      <c r="I5817" s="97" t="s">
        <v>2008</v>
      </c>
      <c r="J5817" s="97" t="s">
        <v>5508</v>
      </c>
      <c r="K5817" s="29">
        <v>25.93</v>
      </c>
      <c r="L5817" s="29">
        <v>-2.59</v>
      </c>
      <c r="M5817" s="30">
        <f>IFERROR(VLOOKUP($A5817,HeadJournal!$A$1:$J$890,COLUMN(HeadJournal!I$1),0)*($K5817+$L5817)/(SUMIF($A:$A,$A5817,$K:$K)+SUMIF($A:$A,$A5817,$L:$L)),0)</f>
        <v>-1.1900505282498852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0.96369292078292779</v>
      </c>
      <c r="P5817" s="30">
        <f>IFERROR(SUM(K5817:O5817)*VLOOKUP($A5817,HeadJournal!$A$1:$L$890,COLUMN(HeadJournal!H$1),0),0)</f>
        <v>1991.4179268105959</v>
      </c>
      <c r="Q5817" s="29"/>
      <c r="R5817" s="31"/>
      <c r="S5817" s="31"/>
      <c r="T5817" s="95" t="str">
        <f t="shared" si="432"/>
        <v/>
      </c>
      <c r="U5817" s="32">
        <f t="shared" si="433"/>
        <v>-1991.4179268105959</v>
      </c>
      <c r="V5817" s="22" t="str">
        <f t="shared" si="434"/>
        <v/>
      </c>
      <c r="X5817" s="33"/>
      <c r="Y5817" s="33"/>
    </row>
    <row r="5818" spans="1:25" x14ac:dyDescent="0.2">
      <c r="A5818" s="93" t="s">
        <v>5706</v>
      </c>
      <c r="B5818" s="94">
        <f>IFERROR(VLOOKUP($A5818,HeadJournal!$A$1:$NTR$890,COLUMN(HeadJournal!B$1),0),"")</f>
        <v>0</v>
      </c>
      <c r="C5818" s="94" t="str">
        <f>IFERROR(VLOOKUP($A5818,HeadJournal!$A$1:$NTR$890,COLUMN(HeadJournal!C$1),0),"")</f>
        <v>iHerb_MH DLE7202</v>
      </c>
      <c r="D5818" s="125" t="str">
        <f>IFERROR(VLOOKUP($A5818,HeadJournal!$A$1:$NTR$890,COLUMN(HeadJournal!D$1),0),"")</f>
        <v>Доставлен</v>
      </c>
      <c r="E5818" s="95">
        <f>IFERROR(VLOOKUP($A5818,HeadJournal!$A$1:$NTR$890,COLUMN(HeadJournal!G$1),0),"")</f>
        <v>46142</v>
      </c>
      <c r="F5818" s="95" t="str">
        <f t="shared" si="431"/>
        <v>2026 04</v>
      </c>
      <c r="G5818" s="97" t="s">
        <v>7</v>
      </c>
      <c r="H5818" s="161" t="s">
        <v>5700</v>
      </c>
      <c r="I5818" s="97" t="s">
        <v>5701</v>
      </c>
      <c r="J5818" s="97" t="s">
        <v>5702</v>
      </c>
      <c r="K5818" s="29">
        <v>38.44</v>
      </c>
      <c r="L5818" s="29">
        <v>-3.84</v>
      </c>
      <c r="M5818" s="30">
        <f>IFERROR(VLOOKUP($A5818,HeadJournal!$A$1:$J$890,COLUMN(HeadJournal!I$1),0)*($K5818+$L5818)/(SUMIF($A:$A,$A5818,$K:$K)+SUMIF($A:$A,$A5818,$L:$L)),0)</f>
        <v>-1.7641708773541567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1.4286107566019408</v>
      </c>
      <c r="P5818" s="30">
        <f>IFERROR(SUM(K5818:O5818)*VLOOKUP($A5818,HeadJournal!$A$1:$L$890,COLUMN(HeadJournal!H$1),0),0)</f>
        <v>2952.1448272342163</v>
      </c>
      <c r="Q5818" s="29">
        <v>3800</v>
      </c>
      <c r="R5818" s="31">
        <v>46164</v>
      </c>
      <c r="S5818" s="31" t="s">
        <v>3466</v>
      </c>
      <c r="T5818" s="95" t="str">
        <f t="shared" si="432"/>
        <v>2026 05</v>
      </c>
      <c r="U5818" s="32">
        <f t="shared" si="433"/>
        <v>847.85517276578366</v>
      </c>
      <c r="V5818" s="22">
        <f t="shared" si="434"/>
        <v>0.28719972168849045</v>
      </c>
      <c r="X5818" s="33"/>
      <c r="Y5818" s="33"/>
    </row>
    <row r="5819" spans="1:25" x14ac:dyDescent="0.2">
      <c r="A5819" s="93" t="s">
        <v>5706</v>
      </c>
      <c r="B5819" s="94">
        <f>IFERROR(VLOOKUP($A5819,HeadJournal!$A$1:$NTR$890,COLUMN(HeadJournal!B$1),0),"")</f>
        <v>0</v>
      </c>
      <c r="C5819" s="94" t="str">
        <f>IFERROR(VLOOKUP($A5819,HeadJournal!$A$1:$NTR$890,COLUMN(HeadJournal!C$1),0),"")</f>
        <v>iHerb_MH DLE7202</v>
      </c>
      <c r="D5819" s="125" t="str">
        <f>IFERROR(VLOOKUP($A5819,HeadJournal!$A$1:$NTR$890,COLUMN(HeadJournal!D$1),0),"")</f>
        <v>Доставлен</v>
      </c>
      <c r="E5819" s="95">
        <f>IFERROR(VLOOKUP($A5819,HeadJournal!$A$1:$NTR$890,COLUMN(HeadJournal!G$1),0),"")</f>
        <v>46142</v>
      </c>
      <c r="F5819" s="95" t="str">
        <f t="shared" si="431"/>
        <v>2026 04</v>
      </c>
      <c r="G5819" s="97" t="s">
        <v>7</v>
      </c>
      <c r="H5819" s="161" t="s">
        <v>3087</v>
      </c>
      <c r="I5819" s="97" t="s">
        <v>3088</v>
      </c>
      <c r="J5819" s="97" t="s">
        <v>3089</v>
      </c>
      <c r="K5819" s="29">
        <v>22.93</v>
      </c>
      <c r="L5819" s="29">
        <v>-13.96</v>
      </c>
      <c r="M5819" s="30">
        <f>IFERROR(VLOOKUP($A5819,HeadJournal!$A$1:$J$890,COLUMN(HeadJournal!I$1),0)*($K5819+$L5819)/(SUMIF($A:$A,$A5819,$K:$K)+SUMIF($A:$A,$A5819,$L:$L)),0)</f>
        <v>-0.45735875057418462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0.37036527418264187</v>
      </c>
      <c r="P5819" s="30">
        <f>IFERROR(SUM(K5819:O5819)*VLOOKUP($A5819,HeadJournal!$A$1:$L$890,COLUMN(HeadJournal!H$1),0),0)</f>
        <v>765.33928035522888</v>
      </c>
      <c r="Q5819" s="29"/>
      <c r="R5819" s="31"/>
      <c r="S5819" s="31"/>
      <c r="T5819" s="95" t="str">
        <f t="shared" si="432"/>
        <v/>
      </c>
      <c r="U5819" s="32">
        <f t="shared" si="433"/>
        <v>-765.33928035522888</v>
      </c>
      <c r="V5819" s="22" t="str">
        <f t="shared" si="434"/>
        <v/>
      </c>
      <c r="X5819" s="33"/>
      <c r="Y5819" s="33"/>
    </row>
    <row r="5820" spans="1:25" x14ac:dyDescent="0.2">
      <c r="A5820" s="93" t="s">
        <v>5706</v>
      </c>
      <c r="B5820" s="94">
        <f>IFERROR(VLOOKUP($A5820,HeadJournal!$A$1:$NTR$890,COLUMN(HeadJournal!B$1),0),"")</f>
        <v>0</v>
      </c>
      <c r="C5820" s="94" t="str">
        <f>IFERROR(VLOOKUP($A5820,HeadJournal!$A$1:$NTR$890,COLUMN(HeadJournal!C$1),0),"")</f>
        <v>iHerb_MH DLE7202</v>
      </c>
      <c r="D5820" s="125" t="str">
        <f>IFERROR(VLOOKUP($A5820,HeadJournal!$A$1:$NTR$890,COLUMN(HeadJournal!D$1),0),"")</f>
        <v>Доставлен</v>
      </c>
      <c r="E5820" s="95">
        <f>IFERROR(VLOOKUP($A5820,HeadJournal!$A$1:$NTR$890,COLUMN(HeadJournal!G$1),0),"")</f>
        <v>46142</v>
      </c>
      <c r="F5820" s="95" t="str">
        <f t="shared" si="431"/>
        <v>2026 04</v>
      </c>
      <c r="G5820" s="97" t="s">
        <v>5</v>
      </c>
      <c r="H5820" s="161" t="s">
        <v>2899</v>
      </c>
      <c r="I5820" s="97" t="s">
        <v>2042</v>
      </c>
      <c r="J5820" s="97" t="s">
        <v>2900</v>
      </c>
      <c r="K5820" s="29">
        <v>10.24</v>
      </c>
      <c r="L5820" s="29">
        <v>-1.02</v>
      </c>
      <c r="M5820" s="30">
        <f>IFERROR(VLOOKUP($A5820,HeadJournal!$A$1:$J$890,COLUMN(HeadJournal!I$1),0)*($K5820+$L5820)/(SUMIF($A:$A,$A5820,$K:$K)+SUMIF($A:$A,$A5820,$L:$L)),0)</f>
        <v>-0.47010564997703264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0.38068760623901432</v>
      </c>
      <c r="P5820" s="30">
        <f>IFERROR(SUM(K5820:O5820)*VLOOKUP($A5820,HeadJournal!$A$1:$L$890,COLUMN(HeadJournal!H$1),0),0)</f>
        <v>786.66980656356873</v>
      </c>
      <c r="Q5820" s="29"/>
      <c r="R5820" s="31"/>
      <c r="S5820" s="31"/>
      <c r="T5820" s="95" t="str">
        <f t="shared" si="432"/>
        <v/>
      </c>
      <c r="U5820" s="32">
        <f t="shared" si="433"/>
        <v>-786.66980656356873</v>
      </c>
      <c r="V5820" s="22" t="str">
        <f t="shared" si="434"/>
        <v/>
      </c>
      <c r="X5820" s="33"/>
      <c r="Y5820" s="33"/>
    </row>
    <row r="5821" spans="1:25" x14ac:dyDescent="0.2">
      <c r="A5821" s="93" t="s">
        <v>5706</v>
      </c>
      <c r="B5821" s="94">
        <f>IFERROR(VLOOKUP($A5821,HeadJournal!$A$1:$NTR$890,COLUMN(HeadJournal!B$1),0),"")</f>
        <v>0</v>
      </c>
      <c r="C5821" s="94" t="str">
        <f>IFERROR(VLOOKUP($A5821,HeadJournal!$A$1:$NTR$890,COLUMN(HeadJournal!C$1),0),"")</f>
        <v>iHerb_MH DLE7202</v>
      </c>
      <c r="D5821" s="125" t="str">
        <f>IFERROR(VLOOKUP($A5821,HeadJournal!$A$1:$NTR$890,COLUMN(HeadJournal!D$1),0),"")</f>
        <v>Доставлен</v>
      </c>
      <c r="E5821" s="95">
        <f>IFERROR(VLOOKUP($A5821,HeadJournal!$A$1:$NTR$890,COLUMN(HeadJournal!G$1),0),"")</f>
        <v>46142</v>
      </c>
      <c r="F5821" s="95" t="str">
        <f t="shared" si="431"/>
        <v>2026 04</v>
      </c>
      <c r="G5821" s="97" t="s">
        <v>5</v>
      </c>
      <c r="H5821" s="161" t="s">
        <v>2081</v>
      </c>
      <c r="I5821" s="97" t="s">
        <v>2005</v>
      </c>
      <c r="J5821" s="97" t="s">
        <v>5703</v>
      </c>
      <c r="K5821" s="29">
        <v>11.37</v>
      </c>
      <c r="L5821" s="29">
        <v>-1.135</v>
      </c>
      <c r="M5821" s="30">
        <f>IFERROR(VLOOKUP($A5821,HeadJournal!$A$1:$J$890,COLUMN(HeadJournal!I$1),0)*($K5821+$L5821)/(SUMIF($A:$A,$A5821,$K:$K)+SUMIF($A:$A,$A5821,$L:$L)),0)</f>
        <v>-0.52185806155259529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0.42259627438788622</v>
      </c>
      <c r="P5821" s="30">
        <f>IFERROR(SUM(K5821:O5821)*VLOOKUP($A5821,HeadJournal!$A$1:$L$890,COLUMN(HeadJournal!H$1),0),0)</f>
        <v>873.27174296942792</v>
      </c>
      <c r="Q5821" s="29">
        <v>1700</v>
      </c>
      <c r="R5821" s="31">
        <v>46167</v>
      </c>
      <c r="S5821" s="31" t="s">
        <v>4627</v>
      </c>
      <c r="T5821" s="95" t="str">
        <f t="shared" si="432"/>
        <v>2026 05</v>
      </c>
      <c r="U5821" s="32">
        <f t="shared" si="433"/>
        <v>826.72825703057208</v>
      </c>
      <c r="V5821" s="22">
        <f t="shared" si="434"/>
        <v>0.94670217339153584</v>
      </c>
      <c r="X5821" s="33"/>
      <c r="Y5821" s="33"/>
    </row>
    <row r="5822" spans="1:25" x14ac:dyDescent="0.2">
      <c r="A5822" s="93" t="s">
        <v>5706</v>
      </c>
      <c r="B5822" s="94">
        <f>IFERROR(VLOOKUP($A5822,HeadJournal!$A$1:$NTR$890,COLUMN(HeadJournal!B$1),0),"")</f>
        <v>0</v>
      </c>
      <c r="C5822" s="94" t="str">
        <f>IFERROR(VLOOKUP($A5822,HeadJournal!$A$1:$NTR$890,COLUMN(HeadJournal!C$1),0),"")</f>
        <v>iHerb_MH DLE7202</v>
      </c>
      <c r="D5822" s="125" t="str">
        <f>IFERROR(VLOOKUP($A5822,HeadJournal!$A$1:$NTR$890,COLUMN(HeadJournal!D$1),0),"")</f>
        <v>Доставлен</v>
      </c>
      <c r="E5822" s="95">
        <f>IFERROR(VLOOKUP($A5822,HeadJournal!$A$1:$NTR$890,COLUMN(HeadJournal!G$1),0),"")</f>
        <v>46142</v>
      </c>
      <c r="F5822" s="95" t="str">
        <f t="shared" si="431"/>
        <v>2026 04</v>
      </c>
      <c r="G5822" s="97" t="s">
        <v>5</v>
      </c>
      <c r="H5822" s="161" t="s">
        <v>2081</v>
      </c>
      <c r="I5822" s="97" t="s">
        <v>2005</v>
      </c>
      <c r="J5822" s="97" t="s">
        <v>5703</v>
      </c>
      <c r="K5822" s="29">
        <v>11.37</v>
      </c>
      <c r="L5822" s="29">
        <v>-1.135</v>
      </c>
      <c r="M5822" s="30">
        <f>IFERROR(VLOOKUP($A5822,HeadJournal!$A$1:$J$890,COLUMN(HeadJournal!I$1),0)*($K5822+$L5822)/(SUMIF($A:$A,$A5822,$K:$K)+SUMIF($A:$A,$A5822,$L:$L)),0)</f>
        <v>-0.52185806155259529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0.42259627438788622</v>
      </c>
      <c r="P5822" s="30">
        <f>IFERROR(SUM(K5822:O5822)*VLOOKUP($A5822,HeadJournal!$A$1:$L$890,COLUMN(HeadJournal!H$1),0),0)</f>
        <v>873.27174296942792</v>
      </c>
      <c r="Q5822" s="29"/>
      <c r="R5822" s="31"/>
      <c r="S5822" s="31"/>
      <c r="T5822" s="95" t="str">
        <f t="shared" si="432"/>
        <v/>
      </c>
      <c r="U5822" s="32">
        <f t="shared" si="433"/>
        <v>-873.27174296942792</v>
      </c>
      <c r="V5822" s="22" t="str">
        <f t="shared" si="434"/>
        <v/>
      </c>
      <c r="X5822" s="33"/>
      <c r="Y5822" s="33"/>
    </row>
    <row r="5823" spans="1:25" x14ac:dyDescent="0.2">
      <c r="A5823" s="93" t="s">
        <v>5706</v>
      </c>
      <c r="B5823" s="94">
        <f>IFERROR(VLOOKUP($A5823,HeadJournal!$A$1:$NTR$890,COLUMN(HeadJournal!B$1),0),"")</f>
        <v>0</v>
      </c>
      <c r="C5823" s="94" t="str">
        <f>IFERROR(VLOOKUP($A5823,HeadJournal!$A$1:$NTR$890,COLUMN(HeadJournal!C$1),0),"")</f>
        <v>iHerb_MH DLE7202</v>
      </c>
      <c r="D5823" s="125" t="str">
        <f>IFERROR(VLOOKUP($A5823,HeadJournal!$A$1:$NTR$890,COLUMN(HeadJournal!D$1),0),"")</f>
        <v>Доставлен</v>
      </c>
      <c r="E5823" s="95">
        <f>IFERROR(VLOOKUP($A5823,HeadJournal!$A$1:$NTR$890,COLUMN(HeadJournal!G$1),0),"")</f>
        <v>46142</v>
      </c>
      <c r="F5823" s="95" t="str">
        <f t="shared" si="431"/>
        <v>2026 04</v>
      </c>
      <c r="G5823" s="97" t="s">
        <v>5</v>
      </c>
      <c r="H5823" s="161" t="s">
        <v>2909</v>
      </c>
      <c r="I5823" s="97" t="s">
        <v>2045</v>
      </c>
      <c r="J5823" s="97" t="s">
        <v>4102</v>
      </c>
      <c r="K5823" s="29">
        <v>16.59</v>
      </c>
      <c r="L5823" s="29">
        <v>-1.66</v>
      </c>
      <c r="M5823" s="30">
        <f>IFERROR(VLOOKUP($A5823,HeadJournal!$A$1:$J$890,COLUMN(HeadJournal!I$1),0)*($K5823+$L5823)/(SUMIF($A:$A,$A5823,$K:$K)+SUMIF($A:$A,$A5823,$L:$L)),0)</f>
        <v>-0.76124483233807994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0.61644967040655996</v>
      </c>
      <c r="P5823" s="30">
        <f>IFERROR(SUM(K5823:O5823)*VLOOKUP($A5823,HeadJournal!$A$1:$L$890,COLUMN(HeadJournal!H$1),0),0)</f>
        <v>1273.8590251620476</v>
      </c>
      <c r="Q5823" s="29">
        <v>2000</v>
      </c>
      <c r="R5823" s="31">
        <v>46164</v>
      </c>
      <c r="S5823" s="31"/>
      <c r="T5823" s="95" t="str">
        <f t="shared" si="432"/>
        <v>2026 05</v>
      </c>
      <c r="U5823" s="32">
        <f t="shared" si="433"/>
        <v>726.1409748379524</v>
      </c>
      <c r="V5823" s="22">
        <f t="shared" si="434"/>
        <v>0.57003244510952067</v>
      </c>
      <c r="X5823" s="33"/>
      <c r="Y5823" s="33"/>
    </row>
    <row r="5824" spans="1:25" x14ac:dyDescent="0.2">
      <c r="A5824" s="93" t="s">
        <v>5706</v>
      </c>
      <c r="B5824" s="94">
        <f>IFERROR(VLOOKUP($A5824,HeadJournal!$A$1:$NTR$890,COLUMN(HeadJournal!B$1),0),"")</f>
        <v>0</v>
      </c>
      <c r="C5824" s="94" t="str">
        <f>IFERROR(VLOOKUP($A5824,HeadJournal!$A$1:$NTR$890,COLUMN(HeadJournal!C$1),0),"")</f>
        <v>iHerb_MH DLE7202</v>
      </c>
      <c r="D5824" s="125" t="str">
        <f>IFERROR(VLOOKUP($A5824,HeadJournal!$A$1:$NTR$890,COLUMN(HeadJournal!D$1),0),"")</f>
        <v>Доставлен</v>
      </c>
      <c r="E5824" s="95">
        <f>IFERROR(VLOOKUP($A5824,HeadJournal!$A$1:$NTR$890,COLUMN(HeadJournal!G$1),0),"")</f>
        <v>46142</v>
      </c>
      <c r="F5824" s="95" t="str">
        <f t="shared" si="431"/>
        <v>2026 04</v>
      </c>
      <c r="G5824" s="97" t="s">
        <v>5</v>
      </c>
      <c r="H5824" s="161" t="s">
        <v>2952</v>
      </c>
      <c r="I5824" s="97" t="s">
        <v>2045</v>
      </c>
      <c r="J5824" s="97" t="s">
        <v>5704</v>
      </c>
      <c r="K5824" s="29">
        <v>11.28</v>
      </c>
      <c r="L5824" s="29">
        <v>-1.1299999999999999</v>
      </c>
      <c r="M5824" s="30">
        <f>IFERROR(VLOOKUP($A5824,HeadJournal!$A$1:$J$890,COLUMN(HeadJournal!I$1),0)*($K5824+$L5824)/(SUMIF($A:$A,$A5824,$K:$K)+SUMIF($A:$A,$A5824,$L:$L)),0)</f>
        <v>-0.51752411575562696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0.41908668148871964</v>
      </c>
      <c r="P5824" s="30">
        <f>IFERROR(SUM(K5824:O5824)*VLOOKUP($A5824,HeadJournal!$A$1:$L$890,COLUMN(HeadJournal!H$1),0),0)</f>
        <v>866.01936405859226</v>
      </c>
      <c r="Q5824" s="29">
        <v>1500</v>
      </c>
      <c r="R5824" s="31">
        <v>46164</v>
      </c>
      <c r="S5824" s="31" t="s">
        <v>3475</v>
      </c>
      <c r="T5824" s="95" t="str">
        <f t="shared" si="432"/>
        <v>2026 05</v>
      </c>
      <c r="U5824" s="32">
        <f t="shared" si="433"/>
        <v>633.98063594140774</v>
      </c>
      <c r="V5824" s="22">
        <f t="shared" si="434"/>
        <v>0.73206288710481371</v>
      </c>
      <c r="X5824" s="33"/>
      <c r="Y5824" s="33"/>
    </row>
    <row r="5825" spans="1:25" x14ac:dyDescent="0.2">
      <c r="A5825" s="93" t="s">
        <v>5706</v>
      </c>
      <c r="B5825" s="94">
        <f>IFERROR(VLOOKUP($A5825,HeadJournal!$A$1:$NTR$890,COLUMN(HeadJournal!B$1),0),"")</f>
        <v>0</v>
      </c>
      <c r="C5825" s="94" t="str">
        <f>IFERROR(VLOOKUP($A5825,HeadJournal!$A$1:$NTR$890,COLUMN(HeadJournal!C$1),0),"")</f>
        <v>iHerb_MH DLE7202</v>
      </c>
      <c r="D5825" s="125" t="str">
        <f>IFERROR(VLOOKUP($A5825,HeadJournal!$A$1:$NTR$890,COLUMN(HeadJournal!D$1),0),"")</f>
        <v>Доставлен</v>
      </c>
      <c r="E5825" s="95">
        <f>IFERROR(VLOOKUP($A5825,HeadJournal!$A$1:$NTR$890,COLUMN(HeadJournal!G$1),0),"")</f>
        <v>46142</v>
      </c>
      <c r="F5825" s="95" t="str">
        <f t="shared" si="431"/>
        <v>2026 04</v>
      </c>
      <c r="G5825" s="97" t="s">
        <v>5</v>
      </c>
      <c r="H5825" s="161" t="s">
        <v>2995</v>
      </c>
      <c r="I5825" s="97" t="s">
        <v>2102</v>
      </c>
      <c r="J5825" s="97" t="s">
        <v>5705</v>
      </c>
      <c r="K5825" s="29">
        <v>62.05</v>
      </c>
      <c r="L5825" s="29">
        <v>-6.21</v>
      </c>
      <c r="M5825" s="30">
        <f>IFERROR(VLOOKUP($A5825,HeadJournal!$A$1:$J$890,COLUMN(HeadJournal!I$1),0)*($K5825+$L5825)/(SUMIF($A:$A,$A5825,$K:$K)+SUMIF($A:$A,$A5825,$L:$L)),0)</f>
        <v>-2.8471474506201191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2.3055960881113404</v>
      </c>
      <c r="P5825" s="30">
        <f>IFERROR(SUM(K5825:O5825)*VLOOKUP($A5825,HeadJournal!$A$1:$L$890,COLUMN(HeadJournal!H$1),0),0)</f>
        <v>4764.3863338947585</v>
      </c>
      <c r="Q5825" s="29">
        <v>5900</v>
      </c>
      <c r="R5825" s="31">
        <v>46164</v>
      </c>
      <c r="S5825" s="31" t="s">
        <v>3475</v>
      </c>
      <c r="T5825" s="95" t="str">
        <f t="shared" si="432"/>
        <v>2026 05</v>
      </c>
      <c r="U5825" s="32">
        <f t="shared" si="433"/>
        <v>1135.6136661052415</v>
      </c>
      <c r="V5825" s="22">
        <f t="shared" si="434"/>
        <v>0.2383546560920696</v>
      </c>
      <c r="X5825" s="33"/>
      <c r="Y5825" s="33"/>
    </row>
    <row r="5826" spans="1:25" x14ac:dyDescent="0.2">
      <c r="A5826" s="93" t="s">
        <v>5706</v>
      </c>
      <c r="B5826" s="94">
        <f>IFERROR(VLOOKUP($A5826,HeadJournal!$A$1:$NTR$890,COLUMN(HeadJournal!B$1),0),"")</f>
        <v>0</v>
      </c>
      <c r="C5826" s="94" t="str">
        <f>IFERROR(VLOOKUP($A5826,HeadJournal!$A$1:$NTR$890,COLUMN(HeadJournal!C$1),0),"")</f>
        <v>iHerb_MH DLE7202</v>
      </c>
      <c r="D5826" s="125" t="str">
        <f>IFERROR(VLOOKUP($A5826,HeadJournal!$A$1:$NTR$890,COLUMN(HeadJournal!D$1),0),"")</f>
        <v>Доставлен</v>
      </c>
      <c r="E5826" s="95">
        <f>IFERROR(VLOOKUP($A5826,HeadJournal!$A$1:$NTR$890,COLUMN(HeadJournal!G$1),0),"")</f>
        <v>46142</v>
      </c>
      <c r="F5826" s="95" t="str">
        <f t="shared" si="431"/>
        <v>2026 04</v>
      </c>
      <c r="G5826" s="97" t="s">
        <v>5</v>
      </c>
      <c r="H5826" s="161" t="s">
        <v>3798</v>
      </c>
      <c r="I5826" s="97" t="s">
        <v>2102</v>
      </c>
      <c r="J5826" s="97" t="s">
        <v>5376</v>
      </c>
      <c r="K5826" s="29">
        <v>20.46</v>
      </c>
      <c r="L5826" s="29">
        <v>-2.0499999999999998</v>
      </c>
      <c r="M5826" s="30">
        <f>IFERROR(VLOOKUP($A5826,HeadJournal!$A$1:$J$890,COLUMN(HeadJournal!I$1),0)*($K5826+$L5826)/(SUMIF($A:$A,$A5826,$K:$K)+SUMIF($A:$A,$A5826,$L:$L)),0)</f>
        <v>-0.93868167202572339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0.76013653263126391</v>
      </c>
      <c r="P5826" s="30">
        <f>IFERROR(SUM(K5826:O5826)*VLOOKUP($A5826,HeadJournal!$A$1:$L$890,COLUMN(HeadJournal!H$1),0),0)</f>
        <v>1570.7799499821367</v>
      </c>
      <c r="Q5826" s="29"/>
      <c r="R5826" s="31"/>
      <c r="S5826" s="31"/>
      <c r="T5826" s="95" t="str">
        <f t="shared" si="432"/>
        <v/>
      </c>
      <c r="U5826" s="32">
        <f t="shared" si="433"/>
        <v>-1570.7799499821367</v>
      </c>
      <c r="V5826" s="22" t="str">
        <f t="shared" si="434"/>
        <v/>
      </c>
      <c r="X5826" s="33"/>
      <c r="Y5826" s="33"/>
    </row>
    <row r="5827" spans="1:25" x14ac:dyDescent="0.2">
      <c r="A5827" s="93" t="s">
        <v>5711</v>
      </c>
      <c r="B5827" s="94">
        <f>IFERROR(VLOOKUP($A5827,HeadJournal!$A$1:$NTR$890,COLUMN(HeadJournal!B$1),0),"")</f>
        <v>0</v>
      </c>
      <c r="C5827" s="94" t="str">
        <f>IFERROR(VLOOKUP($A5827,HeadJournal!$A$1:$NTR$890,COLUMN(HeadJournal!C$1),0),"")</f>
        <v>iHerb_OA CZN6870</v>
      </c>
      <c r="D5827" s="125" t="str">
        <f>IFERROR(VLOOKUP($A5827,HeadJournal!$A$1:$NTR$890,COLUMN(HeadJournal!D$1),0),"")</f>
        <v>Доставлен</v>
      </c>
      <c r="E5827" s="95">
        <f>IFERROR(VLOOKUP($A5827,HeadJournal!$A$1:$NTR$890,COLUMN(HeadJournal!G$1),0),"")</f>
        <v>46136</v>
      </c>
      <c r="F5827" s="95" t="str">
        <f t="shared" si="431"/>
        <v>2026 04</v>
      </c>
      <c r="G5827" s="97" t="s">
        <v>5</v>
      </c>
      <c r="H5827" s="161" t="s">
        <v>2196</v>
      </c>
      <c r="I5827" s="97" t="s">
        <v>2006</v>
      </c>
      <c r="J5827" s="97" t="s">
        <v>5500</v>
      </c>
      <c r="K5827" s="29">
        <v>19.07</v>
      </c>
      <c r="L5827" s="29">
        <v>-1.905</v>
      </c>
      <c r="M5827" s="30">
        <f>IFERROR(VLOOKUP($A5827,HeadJournal!$A$1:$J$890,COLUMN(HeadJournal!I$1),0)*($K5827+$L5827)/(SUMIF($A:$A,$A5827,$K:$K)+SUMIF($A:$A,$A5827,$L:$L)),0)</f>
        <v>-1.6906964620134639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7.4078854437346495E-15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0.69925459489060648</v>
      </c>
      <c r="P5827" s="30">
        <f>IFERROR(SUM(K5827:O5827)*VLOOKUP($A5827,HeadJournal!$A$1:$L$890,COLUMN(HeadJournal!H$1),0),0)</f>
        <v>1400.6377620590176</v>
      </c>
      <c r="Q5827" s="29"/>
      <c r="R5827" s="31"/>
      <c r="S5827" s="31"/>
      <c r="T5827" s="95" t="str">
        <f t="shared" si="432"/>
        <v/>
      </c>
      <c r="U5827" s="32">
        <f t="shared" si="433"/>
        <v>-1400.6377620590176</v>
      </c>
      <c r="V5827" s="22" t="str">
        <f t="shared" si="434"/>
        <v/>
      </c>
      <c r="X5827" s="33"/>
      <c r="Y5827" s="33"/>
    </row>
    <row r="5828" spans="1:25" x14ac:dyDescent="0.2">
      <c r="A5828" s="93" t="s">
        <v>5711</v>
      </c>
      <c r="B5828" s="94">
        <f>IFERROR(VLOOKUP($A5828,HeadJournal!$A$1:$NTR$890,COLUMN(HeadJournal!B$1),0),"")</f>
        <v>0</v>
      </c>
      <c r="C5828" s="94" t="str">
        <f>IFERROR(VLOOKUP($A5828,HeadJournal!$A$1:$NTR$890,COLUMN(HeadJournal!C$1),0),"")</f>
        <v>iHerb_OA CZN6870</v>
      </c>
      <c r="D5828" s="125" t="str">
        <f>IFERROR(VLOOKUP($A5828,HeadJournal!$A$1:$NTR$890,COLUMN(HeadJournal!D$1),0),"")</f>
        <v>Доставлен</v>
      </c>
      <c r="E5828" s="95">
        <f>IFERROR(VLOOKUP($A5828,HeadJournal!$A$1:$NTR$890,COLUMN(HeadJournal!G$1),0),"")</f>
        <v>46136</v>
      </c>
      <c r="F5828" s="95" t="str">
        <f t="shared" si="431"/>
        <v>2026 04</v>
      </c>
      <c r="G5828" s="97" t="s">
        <v>5</v>
      </c>
      <c r="H5828" s="161" t="s">
        <v>2196</v>
      </c>
      <c r="I5828" s="97" t="s">
        <v>2006</v>
      </c>
      <c r="J5828" s="97" t="s">
        <v>5500</v>
      </c>
      <c r="K5828" s="29">
        <v>19.07</v>
      </c>
      <c r="L5828" s="29">
        <v>-1.905</v>
      </c>
      <c r="M5828" s="30">
        <f>IFERROR(VLOOKUP($A5828,HeadJournal!$A$1:$J$890,COLUMN(HeadJournal!I$1),0)*($K5828+$L5828)/(SUMIF($A:$A,$A5828,$K:$K)+SUMIF($A:$A,$A5828,$L:$L)),0)</f>
        <v>-1.6906964620134639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7.4078854437346495E-15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0.69925459489060648</v>
      </c>
      <c r="P5828" s="30">
        <f>IFERROR(SUM(K5828:O5828)*VLOOKUP($A5828,HeadJournal!$A$1:$L$890,COLUMN(HeadJournal!H$1),0),0)</f>
        <v>1400.6377620590176</v>
      </c>
      <c r="Q5828" s="29"/>
      <c r="R5828" s="31"/>
      <c r="S5828" s="31"/>
      <c r="T5828" s="95" t="str">
        <f t="shared" si="432"/>
        <v/>
      </c>
      <c r="U5828" s="32">
        <f t="shared" si="433"/>
        <v>-1400.6377620590176</v>
      </c>
      <c r="V5828" s="22" t="str">
        <f t="shared" si="434"/>
        <v/>
      </c>
      <c r="X5828" s="33"/>
      <c r="Y5828" s="33"/>
    </row>
    <row r="5829" spans="1:25" x14ac:dyDescent="0.2">
      <c r="A5829" s="93" t="s">
        <v>5711</v>
      </c>
      <c r="B5829" s="94">
        <f>IFERROR(VLOOKUP($A5829,HeadJournal!$A$1:$NTR$890,COLUMN(HeadJournal!B$1),0),"")</f>
        <v>0</v>
      </c>
      <c r="C5829" s="94" t="str">
        <f>IFERROR(VLOOKUP($A5829,HeadJournal!$A$1:$NTR$890,COLUMN(HeadJournal!C$1),0),"")</f>
        <v>iHerb_OA CZN6870</v>
      </c>
      <c r="D5829" s="125" t="str">
        <f>IFERROR(VLOOKUP($A5829,HeadJournal!$A$1:$NTR$890,COLUMN(HeadJournal!D$1),0),"")</f>
        <v>Доставлен</v>
      </c>
      <c r="E5829" s="95">
        <f>IFERROR(VLOOKUP($A5829,HeadJournal!$A$1:$NTR$890,COLUMN(HeadJournal!G$1),0),"")</f>
        <v>46136</v>
      </c>
      <c r="F5829" s="95" t="str">
        <f t="shared" si="431"/>
        <v>2026 04</v>
      </c>
      <c r="G5829" s="97" t="s">
        <v>5</v>
      </c>
      <c r="H5829" s="161" t="s">
        <v>2081</v>
      </c>
      <c r="I5829" s="97" t="s">
        <v>2005</v>
      </c>
      <c r="J5829" s="97" t="s">
        <v>5703</v>
      </c>
      <c r="K5829" s="29">
        <v>11.37</v>
      </c>
      <c r="L5829" s="29">
        <v>-1.1399999999999999</v>
      </c>
      <c r="M5829" s="30">
        <f>IFERROR(VLOOKUP($A5829,HeadJournal!$A$1:$J$890,COLUMN(HeadJournal!I$1),0)*($K5829+$L5829)/(SUMIF($A:$A,$A5829,$K:$K)+SUMIF($A:$A,$A5829,$L:$L)),0)</f>
        <v>-1.0076216024700109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4.414952990935361E-15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0.41674188789577077</v>
      </c>
      <c r="P5829" s="30">
        <f>IFERROR(SUM(K5829:O5829)*VLOOKUP($A5829,HeadJournal!$A$1:$L$890,COLUMN(HeadJournal!H$1),0),0)</f>
        <v>834.75236270688879</v>
      </c>
      <c r="Q5829" s="29"/>
      <c r="R5829" s="31"/>
      <c r="S5829" s="31"/>
      <c r="T5829" s="95" t="str">
        <f t="shared" si="432"/>
        <v/>
      </c>
      <c r="U5829" s="32">
        <f t="shared" si="433"/>
        <v>-834.75236270688879</v>
      </c>
      <c r="V5829" s="22" t="str">
        <f t="shared" si="434"/>
        <v/>
      </c>
      <c r="X5829" s="33"/>
      <c r="Y5829" s="33"/>
    </row>
    <row r="5830" spans="1:25" x14ac:dyDescent="0.2">
      <c r="A5830" s="93" t="s">
        <v>5711</v>
      </c>
      <c r="B5830" s="94">
        <f>IFERROR(VLOOKUP($A5830,HeadJournal!$A$1:$NTR$890,COLUMN(HeadJournal!B$1),0),"")</f>
        <v>0</v>
      </c>
      <c r="C5830" s="94" t="str">
        <f>IFERROR(VLOOKUP($A5830,HeadJournal!$A$1:$NTR$890,COLUMN(HeadJournal!C$1),0),"")</f>
        <v>iHerb_OA CZN6870</v>
      </c>
      <c r="D5830" s="125" t="str">
        <f>IFERROR(VLOOKUP($A5830,HeadJournal!$A$1:$NTR$890,COLUMN(HeadJournal!D$1),0),"")</f>
        <v>Доставлен</v>
      </c>
      <c r="E5830" s="95">
        <f>IFERROR(VLOOKUP($A5830,HeadJournal!$A$1:$NTR$890,COLUMN(HeadJournal!G$1),0),"")</f>
        <v>46136</v>
      </c>
      <c r="F5830" s="95" t="str">
        <f t="shared" si="431"/>
        <v>2026 04</v>
      </c>
      <c r="G5830" s="97" t="s">
        <v>5</v>
      </c>
      <c r="H5830" s="161" t="s">
        <v>2087</v>
      </c>
      <c r="I5830" s="97" t="s">
        <v>2005</v>
      </c>
      <c r="J5830" s="97" t="s">
        <v>2088</v>
      </c>
      <c r="K5830" s="29">
        <v>22.75</v>
      </c>
      <c r="L5830" s="29">
        <v>-2.2799999999999998</v>
      </c>
      <c r="M5830" s="30">
        <f>IFERROR(VLOOKUP($A5830,HeadJournal!$A$1:$J$890,COLUMN(HeadJournal!I$1),0)*($K5830+$L5830)/(SUMIF($A:$A,$A5830,$K:$K)+SUMIF($A:$A,$A5830,$L:$L)),0)</f>
        <v>-2.0162281722933653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8.8342216739439723E-15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0.83389114811597531</v>
      </c>
      <c r="P5830" s="30">
        <f>IFERROR(SUM(K5830:O5830)*VLOOKUP($A5830,HeadJournal!$A$1:$L$890,COLUMN(HeadJournal!H$1),0),0)</f>
        <v>1670.3207101280559</v>
      </c>
      <c r="Q5830" s="29">
        <v>2500</v>
      </c>
      <c r="R5830" s="31">
        <v>46167</v>
      </c>
      <c r="S5830" s="31" t="s">
        <v>4627</v>
      </c>
      <c r="T5830" s="95" t="str">
        <f t="shared" si="432"/>
        <v>2026 05</v>
      </c>
      <c r="U5830" s="32">
        <f t="shared" si="433"/>
        <v>829.67928987194409</v>
      </c>
      <c r="V5830" s="22">
        <f t="shared" si="434"/>
        <v>0.49671855520987723</v>
      </c>
      <c r="X5830" s="33"/>
      <c r="Y5830" s="33"/>
    </row>
    <row r="5831" spans="1:25" x14ac:dyDescent="0.2">
      <c r="A5831" s="93" t="s">
        <v>5711</v>
      </c>
      <c r="B5831" s="94">
        <f>IFERROR(VLOOKUP($A5831,HeadJournal!$A$1:$NTR$890,COLUMN(HeadJournal!B$1),0),"")</f>
        <v>0</v>
      </c>
      <c r="C5831" s="94" t="str">
        <f>IFERROR(VLOOKUP($A5831,HeadJournal!$A$1:$NTR$890,COLUMN(HeadJournal!C$1),0),"")</f>
        <v>iHerb_OA CZN6870</v>
      </c>
      <c r="D5831" s="125" t="str">
        <f>IFERROR(VLOOKUP($A5831,HeadJournal!$A$1:$NTR$890,COLUMN(HeadJournal!D$1),0),"")</f>
        <v>Доставлен</v>
      </c>
      <c r="E5831" s="95">
        <f>IFERROR(VLOOKUP($A5831,HeadJournal!$A$1:$NTR$890,COLUMN(HeadJournal!G$1),0),"")</f>
        <v>46136</v>
      </c>
      <c r="F5831" s="95" t="str">
        <f t="shared" si="431"/>
        <v>2026 04</v>
      </c>
      <c r="G5831" s="97" t="s">
        <v>5</v>
      </c>
      <c r="H5831" s="161" t="s">
        <v>4016</v>
      </c>
      <c r="I5831" s="97" t="s">
        <v>2207</v>
      </c>
      <c r="J5831" s="97" t="s">
        <v>4017</v>
      </c>
      <c r="K5831" s="29">
        <v>64.14</v>
      </c>
      <c r="L5831" s="29">
        <v>-6.41</v>
      </c>
      <c r="M5831" s="30">
        <f>IFERROR(VLOOKUP($A5831,HeadJournal!$A$1:$J$890,COLUMN(HeadJournal!I$1),0)*($K5831+$L5831)/(SUMIF($A:$A,$A5831,$K:$K)+SUMIF($A:$A,$A5831,$L:$L)),0)</f>
        <v>-5.686216530849828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2.4914490338875697E-14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2.3517604289562901</v>
      </c>
      <c r="P5831" s="30">
        <f>IFERROR(SUM(K5831:O5831)*VLOOKUP($A5831,HeadJournal!$A$1:$L$890,COLUMN(HeadJournal!H$1),0),0)</f>
        <v>4710.679755529688</v>
      </c>
      <c r="Q5831" s="29">
        <v>6400</v>
      </c>
      <c r="R5831" s="31">
        <v>46164</v>
      </c>
      <c r="S5831" s="31" t="s">
        <v>3235</v>
      </c>
      <c r="T5831" s="95" t="str">
        <f t="shared" si="432"/>
        <v>2026 05</v>
      </c>
      <c r="U5831" s="32">
        <f t="shared" si="433"/>
        <v>1689.320244470312</v>
      </c>
      <c r="V5831" s="22">
        <f t="shared" si="434"/>
        <v>0.3586149626255708</v>
      </c>
      <c r="X5831" s="33"/>
      <c r="Y5831" s="33"/>
    </row>
    <row r="5832" spans="1:25" x14ac:dyDescent="0.2">
      <c r="A5832" s="93" t="s">
        <v>5711</v>
      </c>
      <c r="B5832" s="94">
        <f>IFERROR(VLOOKUP($A5832,HeadJournal!$A$1:$NTR$890,COLUMN(HeadJournal!B$1),0),"")</f>
        <v>0</v>
      </c>
      <c r="C5832" s="94" t="str">
        <f>IFERROR(VLOOKUP($A5832,HeadJournal!$A$1:$NTR$890,COLUMN(HeadJournal!C$1),0),"")</f>
        <v>iHerb_OA CZN6870</v>
      </c>
      <c r="D5832" s="125" t="str">
        <f>IFERROR(VLOOKUP($A5832,HeadJournal!$A$1:$NTR$890,COLUMN(HeadJournal!D$1),0),"")</f>
        <v>Доставлен</v>
      </c>
      <c r="E5832" s="95">
        <f>IFERROR(VLOOKUP($A5832,HeadJournal!$A$1:$NTR$890,COLUMN(HeadJournal!G$1),0),"")</f>
        <v>46136</v>
      </c>
      <c r="F5832" s="95" t="str">
        <f t="shared" si="431"/>
        <v>2026 04</v>
      </c>
      <c r="G5832" s="97" t="s">
        <v>5</v>
      </c>
      <c r="H5832" s="161" t="s">
        <v>2051</v>
      </c>
      <c r="I5832" s="97" t="s">
        <v>2052</v>
      </c>
      <c r="J5832" s="97" t="s">
        <v>5583</v>
      </c>
      <c r="K5832" s="29">
        <v>20.25</v>
      </c>
      <c r="L5832" s="29">
        <v>-6.0750000000000002</v>
      </c>
      <c r="M5832" s="30">
        <f>IFERROR(VLOOKUP($A5832,HeadJournal!$A$1:$J$890,COLUMN(HeadJournal!I$1),0)*($K5832+$L5832)/(SUMIF($A:$A,$A5832,$K:$K)+SUMIF($A:$A,$A5832,$L:$L)),0)</f>
        <v>-1.3961912233638716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6.1174935138327226E-15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0.57745026988490233</v>
      </c>
      <c r="P5832" s="30">
        <f>IFERROR(SUM(K5832:O5832)*VLOOKUP($A5832,HeadJournal!$A$1:$L$890,COLUMN(HeadJournal!H$1),0),0)</f>
        <v>1156.6583324897508</v>
      </c>
      <c r="Q5832" s="29"/>
      <c r="R5832" s="31"/>
      <c r="S5832" s="31"/>
      <c r="T5832" s="95" t="str">
        <f t="shared" si="432"/>
        <v/>
      </c>
      <c r="U5832" s="32">
        <f t="shared" si="433"/>
        <v>-1156.6583324897508</v>
      </c>
      <c r="V5832" s="22" t="str">
        <f t="shared" si="434"/>
        <v/>
      </c>
      <c r="X5832" s="33"/>
      <c r="Y5832" s="33"/>
    </row>
    <row r="5833" spans="1:25" x14ac:dyDescent="0.2">
      <c r="A5833" s="93" t="s">
        <v>5711</v>
      </c>
      <c r="B5833" s="94">
        <f>IFERROR(VLOOKUP($A5833,HeadJournal!$A$1:$NTR$890,COLUMN(HeadJournal!B$1),0),"")</f>
        <v>0</v>
      </c>
      <c r="C5833" s="94" t="str">
        <f>IFERROR(VLOOKUP($A5833,HeadJournal!$A$1:$NTR$890,COLUMN(HeadJournal!C$1),0),"")</f>
        <v>iHerb_OA CZN6870</v>
      </c>
      <c r="D5833" s="125" t="str">
        <f>IFERROR(VLOOKUP($A5833,HeadJournal!$A$1:$NTR$890,COLUMN(HeadJournal!D$1),0),"")</f>
        <v>Доставлен</v>
      </c>
      <c r="E5833" s="95">
        <f>IFERROR(VLOOKUP($A5833,HeadJournal!$A$1:$NTR$890,COLUMN(HeadJournal!G$1),0),"")</f>
        <v>46136</v>
      </c>
      <c r="F5833" s="95" t="str">
        <f t="shared" si="431"/>
        <v>2026 04</v>
      </c>
      <c r="G5833" s="97" t="s">
        <v>5</v>
      </c>
      <c r="H5833" s="161" t="s">
        <v>2051</v>
      </c>
      <c r="I5833" s="97" t="s">
        <v>2052</v>
      </c>
      <c r="J5833" s="97" t="s">
        <v>5583</v>
      </c>
      <c r="K5833" s="29">
        <v>20.25</v>
      </c>
      <c r="L5833" s="29">
        <v>-6.0750000000000002</v>
      </c>
      <c r="M5833" s="30">
        <f>IFERROR(VLOOKUP($A5833,HeadJournal!$A$1:$J$890,COLUMN(HeadJournal!I$1),0)*($K5833+$L5833)/(SUMIF($A:$A,$A5833,$K:$K)+SUMIF($A:$A,$A5833,$L:$L)),0)</f>
        <v>-1.3961912233638716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6.1174935138327226E-15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0.57745026988490233</v>
      </c>
      <c r="P5833" s="30">
        <f>IFERROR(SUM(K5833:O5833)*VLOOKUP($A5833,HeadJournal!$A$1:$L$890,COLUMN(HeadJournal!H$1),0),0)</f>
        <v>1156.6583324897508</v>
      </c>
      <c r="Q5833" s="29"/>
      <c r="R5833" s="31"/>
      <c r="S5833" s="31"/>
      <c r="T5833" s="95" t="str">
        <f t="shared" si="432"/>
        <v/>
      </c>
      <c r="U5833" s="32">
        <f t="shared" si="433"/>
        <v>-1156.6583324897508</v>
      </c>
      <c r="V5833" s="22" t="str">
        <f t="shared" si="434"/>
        <v/>
      </c>
      <c r="X5833" s="33"/>
      <c r="Y5833" s="33"/>
    </row>
    <row r="5834" spans="1:25" x14ac:dyDescent="0.2">
      <c r="A5834" s="93" t="s">
        <v>5711</v>
      </c>
      <c r="B5834" s="94">
        <f>IFERROR(VLOOKUP($A5834,HeadJournal!$A$1:$NTR$890,COLUMN(HeadJournal!B$1),0),"")</f>
        <v>0</v>
      </c>
      <c r="C5834" s="94" t="str">
        <f>IFERROR(VLOOKUP($A5834,HeadJournal!$A$1:$NTR$890,COLUMN(HeadJournal!C$1),0),"")</f>
        <v>iHerb_OA CZN6870</v>
      </c>
      <c r="D5834" s="125" t="str">
        <f>IFERROR(VLOOKUP($A5834,HeadJournal!$A$1:$NTR$890,COLUMN(HeadJournal!D$1),0),"")</f>
        <v>Доставлен</v>
      </c>
      <c r="E5834" s="95">
        <f>IFERROR(VLOOKUP($A5834,HeadJournal!$A$1:$NTR$890,COLUMN(HeadJournal!G$1),0),"")</f>
        <v>46136</v>
      </c>
      <c r="F5834" s="95" t="str">
        <f t="shared" si="431"/>
        <v>2026 04</v>
      </c>
      <c r="G5834" s="97" t="s">
        <v>5</v>
      </c>
      <c r="H5834" s="161" t="s">
        <v>2051</v>
      </c>
      <c r="I5834" s="97" t="s">
        <v>2052</v>
      </c>
      <c r="J5834" s="97" t="s">
        <v>5583</v>
      </c>
      <c r="K5834" s="29">
        <v>20.25</v>
      </c>
      <c r="L5834" s="29">
        <v>-6.0750000000000002</v>
      </c>
      <c r="M5834" s="30">
        <f>IFERROR(VLOOKUP($A5834,HeadJournal!$A$1:$J$890,COLUMN(HeadJournal!I$1),0)*($K5834+$L5834)/(SUMIF($A:$A,$A5834,$K:$K)+SUMIF($A:$A,$A5834,$L:$L)),0)</f>
        <v>-1.3961912233638716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6.1174935138327226E-15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0.57745026988490233</v>
      </c>
      <c r="P5834" s="30">
        <f>IFERROR(SUM(K5834:O5834)*VLOOKUP($A5834,HeadJournal!$A$1:$L$890,COLUMN(HeadJournal!H$1),0),0)</f>
        <v>1156.6583324897508</v>
      </c>
      <c r="Q5834" s="29"/>
      <c r="R5834" s="31"/>
      <c r="S5834" s="31"/>
      <c r="T5834" s="95" t="str">
        <f t="shared" si="432"/>
        <v/>
      </c>
      <c r="U5834" s="32">
        <f t="shared" si="433"/>
        <v>-1156.6583324897508</v>
      </c>
      <c r="V5834" s="22" t="str">
        <f t="shared" si="434"/>
        <v/>
      </c>
      <c r="X5834" s="33"/>
      <c r="Y5834" s="33"/>
    </row>
    <row r="5835" spans="1:25" x14ac:dyDescent="0.2">
      <c r="A5835" s="93" t="s">
        <v>5711</v>
      </c>
      <c r="B5835" s="94">
        <f>IFERROR(VLOOKUP($A5835,HeadJournal!$A$1:$NTR$890,COLUMN(HeadJournal!B$1),0),"")</f>
        <v>0</v>
      </c>
      <c r="C5835" s="94" t="str">
        <f>IFERROR(VLOOKUP($A5835,HeadJournal!$A$1:$NTR$890,COLUMN(HeadJournal!C$1),0),"")</f>
        <v>iHerb_OA CZN6870</v>
      </c>
      <c r="D5835" s="125" t="str">
        <f>IFERROR(VLOOKUP($A5835,HeadJournal!$A$1:$NTR$890,COLUMN(HeadJournal!D$1),0),"")</f>
        <v>Доставлен</v>
      </c>
      <c r="E5835" s="95">
        <f>IFERROR(VLOOKUP($A5835,HeadJournal!$A$1:$NTR$890,COLUMN(HeadJournal!G$1),0),"")</f>
        <v>46136</v>
      </c>
      <c r="F5835" s="95" t="str">
        <f t="shared" si="431"/>
        <v>2026 04</v>
      </c>
      <c r="G5835" s="97" t="s">
        <v>5</v>
      </c>
      <c r="H5835" s="161" t="s">
        <v>2051</v>
      </c>
      <c r="I5835" s="97" t="s">
        <v>2052</v>
      </c>
      <c r="J5835" s="97" t="s">
        <v>5583</v>
      </c>
      <c r="K5835" s="29">
        <v>20.25</v>
      </c>
      <c r="L5835" s="29">
        <v>-6.0750000000000002</v>
      </c>
      <c r="M5835" s="30">
        <f>IFERROR(VLOOKUP($A5835,HeadJournal!$A$1:$J$890,COLUMN(HeadJournal!I$1),0)*($K5835+$L5835)/(SUMIF($A:$A,$A5835,$K:$K)+SUMIF($A:$A,$A5835,$L:$L)),0)</f>
        <v>-1.3961912233638716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6.1174935138327226E-15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0.57745026988490233</v>
      </c>
      <c r="P5835" s="30">
        <f>IFERROR(SUM(K5835:O5835)*VLOOKUP($A5835,HeadJournal!$A$1:$L$890,COLUMN(HeadJournal!H$1),0),0)</f>
        <v>1156.6583324897508</v>
      </c>
      <c r="Q5835" s="29"/>
      <c r="R5835" s="31"/>
      <c r="S5835" s="31"/>
      <c r="T5835" s="95" t="str">
        <f t="shared" si="432"/>
        <v/>
      </c>
      <c r="U5835" s="32">
        <f t="shared" si="433"/>
        <v>-1156.6583324897508</v>
      </c>
      <c r="V5835" s="22" t="str">
        <f t="shared" si="434"/>
        <v/>
      </c>
      <c r="X5835" s="33"/>
      <c r="Y5835" s="33"/>
    </row>
    <row r="5836" spans="1:25" x14ac:dyDescent="0.2">
      <c r="A5836" s="93" t="s">
        <v>5711</v>
      </c>
      <c r="B5836" s="94">
        <f>IFERROR(VLOOKUP($A5836,HeadJournal!$A$1:$NTR$890,COLUMN(HeadJournal!B$1),0),"")</f>
        <v>0</v>
      </c>
      <c r="C5836" s="94" t="str">
        <f>IFERROR(VLOOKUP($A5836,HeadJournal!$A$1:$NTR$890,COLUMN(HeadJournal!C$1),0),"")</f>
        <v>iHerb_OA CZN6870</v>
      </c>
      <c r="D5836" s="125" t="str">
        <f>IFERROR(VLOOKUP($A5836,HeadJournal!$A$1:$NTR$890,COLUMN(HeadJournal!D$1),0),"")</f>
        <v>Доставлен</v>
      </c>
      <c r="E5836" s="95">
        <f>IFERROR(VLOOKUP($A5836,HeadJournal!$A$1:$NTR$890,COLUMN(HeadJournal!G$1),0),"")</f>
        <v>46136</v>
      </c>
      <c r="F5836" s="95" t="str">
        <f t="shared" si="431"/>
        <v>2026 04</v>
      </c>
      <c r="G5836" s="97" t="s">
        <v>5</v>
      </c>
      <c r="H5836" s="161" t="s">
        <v>2650</v>
      </c>
      <c r="I5836" s="97" t="s">
        <v>2005</v>
      </c>
      <c r="J5836" s="97" t="s">
        <v>2651</v>
      </c>
      <c r="K5836" s="29">
        <v>12.89</v>
      </c>
      <c r="L5836" s="29">
        <v>-1.29</v>
      </c>
      <c r="M5836" s="30">
        <f>IFERROR(VLOOKUP($A5836,HeadJournal!$A$1:$J$890,COLUMN(HeadJournal!I$1),0)*($K5836+$L5836)/(SUMIF($A:$A,$A5836,$K:$K)+SUMIF($A:$A,$A5836,$L:$L)),0)</f>
        <v>-1.1425621298780184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5.0062028049706933E-15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0.47255189634320049</v>
      </c>
      <c r="P5836" s="30">
        <f>IFERROR(SUM(K5836:O5836)*VLOOKUP($A5836,HeadJournal!$A$1:$L$890,COLUMN(HeadJournal!H$1),0),0)</f>
        <v>946.54226856304126</v>
      </c>
      <c r="Q5836" s="29"/>
      <c r="R5836" s="31"/>
      <c r="S5836" s="31"/>
      <c r="T5836" s="95" t="str">
        <f t="shared" si="432"/>
        <v/>
      </c>
      <c r="U5836" s="32">
        <f t="shared" si="433"/>
        <v>-946.54226856304126</v>
      </c>
      <c r="V5836" s="22" t="str">
        <f t="shared" si="434"/>
        <v/>
      </c>
      <c r="X5836" s="33"/>
      <c r="Y5836" s="33"/>
    </row>
    <row r="5837" spans="1:25" x14ac:dyDescent="0.2">
      <c r="A5837" s="93" t="s">
        <v>5711</v>
      </c>
      <c r="B5837" s="94">
        <f>IFERROR(VLOOKUP($A5837,HeadJournal!$A$1:$NTR$890,COLUMN(HeadJournal!B$1),0),"")</f>
        <v>0</v>
      </c>
      <c r="C5837" s="94" t="str">
        <f>IFERROR(VLOOKUP($A5837,HeadJournal!$A$1:$NTR$890,COLUMN(HeadJournal!C$1),0),"")</f>
        <v>iHerb_OA CZN6870</v>
      </c>
      <c r="D5837" s="125" t="str">
        <f>IFERROR(VLOOKUP($A5837,HeadJournal!$A$1:$NTR$890,COLUMN(HeadJournal!D$1),0),"")</f>
        <v>Доставлен</v>
      </c>
      <c r="E5837" s="95">
        <f>IFERROR(VLOOKUP($A5837,HeadJournal!$A$1:$NTR$890,COLUMN(HeadJournal!G$1),0),"")</f>
        <v>46136</v>
      </c>
      <c r="F5837" s="95" t="str">
        <f t="shared" si="431"/>
        <v>2026 04</v>
      </c>
      <c r="G5837" s="97" t="s">
        <v>7</v>
      </c>
      <c r="H5837" s="161" t="s">
        <v>5707</v>
      </c>
      <c r="I5837" s="97" t="s">
        <v>5569</v>
      </c>
      <c r="J5837" s="97" t="s">
        <v>5708</v>
      </c>
      <c r="K5837" s="29">
        <v>6.51</v>
      </c>
      <c r="L5837" s="29">
        <v>-3.26</v>
      </c>
      <c r="M5837" s="30">
        <f>IFERROR(VLOOKUP($A5837,HeadJournal!$A$1:$J$890,COLUMN(HeadJournal!I$1),0)*($K5837+$L5837)/(SUMIF($A:$A,$A5837,$K:$K)+SUMIF($A:$A,$A5837,$L:$L)),0)</f>
        <v>-0.32011438983651375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1.4025999238064441E-15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0.1323960054409829</v>
      </c>
      <c r="P5837" s="30">
        <f>IFERROR(SUM(K5837:O5837)*VLOOKUP($A5837,HeadJournal!$A$1:$L$890,COLUMN(HeadJournal!H$1),0),0)</f>
        <v>265.19503214050724</v>
      </c>
      <c r="Q5837" s="29"/>
      <c r="R5837" s="31"/>
      <c r="S5837" s="31"/>
      <c r="T5837" s="95" t="str">
        <f t="shared" si="432"/>
        <v/>
      </c>
      <c r="U5837" s="32">
        <f t="shared" si="433"/>
        <v>-265.19503214050724</v>
      </c>
      <c r="V5837" s="22" t="str">
        <f t="shared" si="434"/>
        <v/>
      </c>
      <c r="X5837" s="33"/>
      <c r="Y5837" s="33"/>
    </row>
    <row r="5838" spans="1:25" x14ac:dyDescent="0.2">
      <c r="A5838" s="93" t="s">
        <v>5711</v>
      </c>
      <c r="B5838" s="94">
        <f>IFERROR(VLOOKUP($A5838,HeadJournal!$A$1:$NTR$890,COLUMN(HeadJournal!B$1),0),"")</f>
        <v>0</v>
      </c>
      <c r="C5838" s="94" t="str">
        <f>IFERROR(VLOOKUP($A5838,HeadJournal!$A$1:$NTR$890,COLUMN(HeadJournal!C$1),0),"")</f>
        <v>iHerb_OA CZN6870</v>
      </c>
      <c r="D5838" s="125" t="str">
        <f>IFERROR(VLOOKUP($A5838,HeadJournal!$A$1:$NTR$890,COLUMN(HeadJournal!D$1),0),"")</f>
        <v>Доставлен</v>
      </c>
      <c r="E5838" s="95">
        <f>IFERROR(VLOOKUP($A5838,HeadJournal!$A$1:$NTR$890,COLUMN(HeadJournal!G$1),0),"")</f>
        <v>46136</v>
      </c>
      <c r="F5838" s="95" t="str">
        <f t="shared" si="431"/>
        <v>2026 04</v>
      </c>
      <c r="G5838" s="97" t="s">
        <v>7</v>
      </c>
      <c r="H5838" s="161" t="s">
        <v>5709</v>
      </c>
      <c r="I5838" s="97" t="s">
        <v>5569</v>
      </c>
      <c r="J5838" s="97" t="s">
        <v>5710</v>
      </c>
      <c r="K5838" s="29">
        <v>6.51</v>
      </c>
      <c r="L5838" s="29">
        <v>-3.25</v>
      </c>
      <c r="M5838" s="30">
        <f>IFERROR(VLOOKUP($A5838,HeadJournal!$A$1:$J$890,COLUMN(HeadJournal!I$1),0)*($K5838+$L5838)/(SUMIF($A:$A,$A5838,$K:$K)+SUMIF($A:$A,$A5838,$L:$L)),0)</f>
        <v>-0.32109935718985688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1.4069156158796947E-15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0.13280337776541667</v>
      </c>
      <c r="P5838" s="30">
        <f>IFERROR(SUM(K5838:O5838)*VLOOKUP($A5838,HeadJournal!$A$1:$L$890,COLUMN(HeadJournal!H$1),0),0)</f>
        <v>266.01101685478568</v>
      </c>
      <c r="Q5838" s="29"/>
      <c r="R5838" s="31"/>
      <c r="S5838" s="31"/>
      <c r="T5838" s="95" t="str">
        <f t="shared" si="432"/>
        <v/>
      </c>
      <c r="U5838" s="32">
        <f t="shared" si="433"/>
        <v>-266.01101685478568</v>
      </c>
      <c r="V5838" s="22" t="str">
        <f t="shared" si="434"/>
        <v/>
      </c>
      <c r="X5838" s="33"/>
      <c r="Y5838" s="33"/>
    </row>
    <row r="5839" spans="1:25" x14ac:dyDescent="0.2">
      <c r="A5839" s="93" t="s">
        <v>5713</v>
      </c>
      <c r="B5839" s="94">
        <f>IFERROR(VLOOKUP($A5839,HeadJournal!$A$1:$NTR$890,COLUMN(HeadJournal!B$1),0),"")</f>
        <v>0</v>
      </c>
      <c r="C5839" s="94" t="str">
        <f>IFERROR(VLOOKUP($A5839,HeadJournal!$A$1:$NTR$890,COLUMN(HeadJournal!C$1),0),"")</f>
        <v>OZON_OA</v>
      </c>
      <c r="D5839" s="125" t="str">
        <f>IFERROR(VLOOKUP($A5839,HeadJournal!$A$1:$NTR$890,COLUMN(HeadJournal!D$1),0),"")</f>
        <v>Доставлен</v>
      </c>
      <c r="E5839" s="95">
        <f>IFERROR(VLOOKUP($A5839,HeadJournal!$A$1:$NTR$890,COLUMN(HeadJournal!G$1),0),"")</f>
        <v>46141</v>
      </c>
      <c r="F5839" s="95" t="str">
        <f t="shared" si="431"/>
        <v>2026 04</v>
      </c>
      <c r="G5839" s="97" t="s">
        <v>5</v>
      </c>
      <c r="H5839" s="161" t="s">
        <v>2081</v>
      </c>
      <c r="I5839" s="97" t="s">
        <v>2005</v>
      </c>
      <c r="J5839" s="97" t="s">
        <v>5703</v>
      </c>
      <c r="K5839" s="29">
        <v>972</v>
      </c>
      <c r="L5839" s="29">
        <v>0</v>
      </c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972</v>
      </c>
      <c r="Q5839" s="29"/>
      <c r="R5839" s="31"/>
      <c r="S5839" s="31"/>
      <c r="T5839" s="95" t="str">
        <f t="shared" si="432"/>
        <v/>
      </c>
      <c r="U5839" s="32">
        <f t="shared" si="433"/>
        <v>-972</v>
      </c>
      <c r="V5839" s="22" t="str">
        <f t="shared" si="434"/>
        <v/>
      </c>
      <c r="X5839" s="33"/>
      <c r="Y5839" s="33"/>
    </row>
    <row r="5840" spans="1:25" x14ac:dyDescent="0.2">
      <c r="A5840" s="93" t="s">
        <v>5714</v>
      </c>
      <c r="B5840" s="94">
        <f>IFERROR(VLOOKUP($A5840,HeadJournal!$A$1:$NTR$890,COLUMN(HeadJournal!B$1),0),"")</f>
        <v>0</v>
      </c>
      <c r="C5840" s="94" t="str">
        <f>IFERROR(VLOOKUP($A5840,HeadJournal!$A$1:$NTR$890,COLUMN(HeadJournal!C$1),0),"")</f>
        <v>OZON_OA</v>
      </c>
      <c r="D5840" s="125" t="str">
        <f>IFERROR(VLOOKUP($A5840,HeadJournal!$A$1:$NTR$890,COLUMN(HeadJournal!D$1),0),"")</f>
        <v>Доставлен</v>
      </c>
      <c r="E5840" s="95">
        <f>IFERROR(VLOOKUP($A5840,HeadJournal!$A$1:$NTR$890,COLUMN(HeadJournal!G$1),0),"")</f>
        <v>46143</v>
      </c>
      <c r="F5840" s="95" t="str">
        <f t="shared" si="431"/>
        <v>2026 05</v>
      </c>
      <c r="G5840" s="97" t="s">
        <v>5</v>
      </c>
      <c r="H5840" s="161" t="s">
        <v>2280</v>
      </c>
      <c r="I5840" s="97" t="s">
        <v>2281</v>
      </c>
      <c r="J5840" s="97" t="s">
        <v>737</v>
      </c>
      <c r="K5840" s="29">
        <v>1028</v>
      </c>
      <c r="L5840" s="29">
        <v>0</v>
      </c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1028</v>
      </c>
      <c r="Q5840" s="29">
        <v>2000</v>
      </c>
      <c r="R5840" s="31">
        <v>46149</v>
      </c>
      <c r="S5840" s="31" t="s">
        <v>4911</v>
      </c>
      <c r="T5840" s="95" t="str">
        <f t="shared" si="432"/>
        <v>2026 05</v>
      </c>
      <c r="U5840" s="32">
        <f t="shared" si="433"/>
        <v>972</v>
      </c>
      <c r="V5840" s="22">
        <f t="shared" si="434"/>
        <v>0.94552529182879375</v>
      </c>
      <c r="X5840" s="33"/>
      <c r="Y5840" s="33"/>
    </row>
    <row r="5841" spans="1:25" x14ac:dyDescent="0.2">
      <c r="A5841" s="93" t="s">
        <v>5715</v>
      </c>
      <c r="B5841" s="94">
        <f>IFERROR(VLOOKUP($A5841,HeadJournal!$A$1:$NTR$890,COLUMN(HeadJournal!B$1),0),"")</f>
        <v>0</v>
      </c>
      <c r="C5841" s="94" t="str">
        <f>IFERROR(VLOOKUP($A5841,HeadJournal!$A$1:$NTR$890,COLUMN(HeadJournal!C$1),0),"")</f>
        <v>OZON_OA</v>
      </c>
      <c r="D5841" s="125" t="str">
        <f>IFERROR(VLOOKUP($A5841,HeadJournal!$A$1:$NTR$890,COLUMN(HeadJournal!D$1),0),"")</f>
        <v>Доставлен</v>
      </c>
      <c r="E5841" s="95">
        <f>IFERROR(VLOOKUP($A5841,HeadJournal!$A$1:$NTR$890,COLUMN(HeadJournal!G$1),0),"")</f>
        <v>46143</v>
      </c>
      <c r="F5841" s="95" t="str">
        <f t="shared" ref="F5841:F5871" si="435">IFERROR(TEXT(E5841, "ГГГГ ММ"),"")</f>
        <v>2026 05</v>
      </c>
      <c r="G5841" s="97" t="s">
        <v>5</v>
      </c>
      <c r="H5841" s="161" t="s">
        <v>2280</v>
      </c>
      <c r="I5841" s="97" t="s">
        <v>2281</v>
      </c>
      <c r="J5841" s="97" t="s">
        <v>737</v>
      </c>
      <c r="K5841" s="29">
        <v>1028</v>
      </c>
      <c r="L5841" s="29">
        <v>0</v>
      </c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1028</v>
      </c>
      <c r="Q5841" s="29">
        <v>2000</v>
      </c>
      <c r="R5841" s="31">
        <v>46160</v>
      </c>
      <c r="S5841" s="31" t="s">
        <v>4911</v>
      </c>
      <c r="T5841" s="95" t="str">
        <f t="shared" ref="T5841:T5871" si="436">IF(R5841="","",TEXT(R5841,"ГГГГ ММ"))</f>
        <v>2026 05</v>
      </c>
      <c r="U5841" s="32">
        <f t="shared" ref="U5841:U5871" si="437">Q5841-P5841</f>
        <v>972</v>
      </c>
      <c r="V5841" s="22">
        <f t="shared" ref="V5841:V5871" si="438">IF(Q5841&lt;&gt;0,IFERROR(U5841/P5841,""),"")</f>
        <v>0.94552529182879375</v>
      </c>
      <c r="X5841" s="33"/>
      <c r="Y5841" s="33"/>
    </row>
    <row r="5842" spans="1:25" x14ac:dyDescent="0.2">
      <c r="A5842" s="93" t="s">
        <v>5725</v>
      </c>
      <c r="B5842" s="94" t="str">
        <f>IFERROR(VLOOKUP($A5842,HeadJournal!$A$1:$NTR$890,COLUMN(HeadJournal!B$1),0),"")</f>
        <v>722500700833</v>
      </c>
      <c r="C5842" s="94" t="str">
        <f>IFERROR(VLOOKUP($A5842,HeadJournal!$A$1:$NTR$890,COLUMN(HeadJournal!C$1),0),"")</f>
        <v>iHerb_MH DLE7202</v>
      </c>
      <c r="D5842" s="125" t="str">
        <f>IFERROR(VLOOKUP($A5842,HeadJournal!$A$1:$NTR$890,COLUMN(HeadJournal!D$1),0),"")</f>
        <v>В пути</v>
      </c>
      <c r="E5842" s="95">
        <f>IFERROR(VLOOKUP($A5842,HeadJournal!$A$1:$NTR$890,COLUMN(HeadJournal!G$1),0),"")</f>
        <v>46148</v>
      </c>
      <c r="F5842" s="95" t="str">
        <f t="shared" si="435"/>
        <v>2026 05</v>
      </c>
      <c r="G5842" s="97" t="s">
        <v>5</v>
      </c>
      <c r="H5842" s="161" t="s">
        <v>4044</v>
      </c>
      <c r="I5842" s="97" t="s">
        <v>2163</v>
      </c>
      <c r="J5842" s="97" t="s">
        <v>5679</v>
      </c>
      <c r="K5842" s="29">
        <v>36.33</v>
      </c>
      <c r="L5842" s="29">
        <v>-10.9</v>
      </c>
      <c r="M5842" s="30">
        <f>IFERROR(VLOOKUP($A5842,HeadJournal!$A$1:$J$890,COLUMN(HeadJournal!I$1),0)*($K5842+$L5842)/(SUMIF($A:$A,$A5842,$K:$K)+SUMIF($A:$A,$A5842,$L:$L)),0)</f>
        <v>-1.2862603648424542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-7.4913357256962454E-15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2080.3337282338302</v>
      </c>
      <c r="Q5842" s="29"/>
      <c r="R5842" s="31"/>
      <c r="S5842" s="31"/>
      <c r="T5842" s="95" t="str">
        <f t="shared" si="436"/>
        <v/>
      </c>
      <c r="U5842" s="32">
        <f t="shared" si="437"/>
        <v>-2080.3337282338302</v>
      </c>
      <c r="V5842" s="22" t="str">
        <f t="shared" si="438"/>
        <v/>
      </c>
      <c r="X5842" s="33"/>
      <c r="Y5842" s="33"/>
    </row>
    <row r="5843" spans="1:25" x14ac:dyDescent="0.2">
      <c r="A5843" s="93" t="s">
        <v>5725</v>
      </c>
      <c r="B5843" s="94" t="str">
        <f>IFERROR(VLOOKUP($A5843,HeadJournal!$A$1:$NTR$890,COLUMN(HeadJournal!B$1),0),"")</f>
        <v>722500700833</v>
      </c>
      <c r="C5843" s="94" t="str">
        <f>IFERROR(VLOOKUP($A5843,HeadJournal!$A$1:$NTR$890,COLUMN(HeadJournal!C$1),0),"")</f>
        <v>iHerb_MH DLE7202</v>
      </c>
      <c r="D5843" s="125" t="str">
        <f>IFERROR(VLOOKUP($A5843,HeadJournal!$A$1:$NTR$890,COLUMN(HeadJournal!D$1),0),"")</f>
        <v>В пути</v>
      </c>
      <c r="E5843" s="95">
        <f>IFERROR(VLOOKUP($A5843,HeadJournal!$A$1:$NTR$890,COLUMN(HeadJournal!G$1),0),"")</f>
        <v>46148</v>
      </c>
      <c r="F5843" s="95" t="str">
        <f t="shared" si="435"/>
        <v>2026 05</v>
      </c>
      <c r="G5843" s="97" t="s">
        <v>5</v>
      </c>
      <c r="H5843" s="161" t="s">
        <v>4055</v>
      </c>
      <c r="I5843" s="97" t="s">
        <v>2009</v>
      </c>
      <c r="J5843" s="97" t="s">
        <v>4056</v>
      </c>
      <c r="K5843" s="29">
        <v>20.3</v>
      </c>
      <c r="L5843" s="29">
        <v>-3.05</v>
      </c>
      <c r="M5843" s="30">
        <f>IFERROR(VLOOKUP($A5843,HeadJournal!$A$1:$J$890,COLUMN(HeadJournal!I$1),0)*($K5843+$L5843)/(SUMIF($A:$A,$A5843,$K:$K)+SUMIF($A:$A,$A5843,$L:$L)),0)</f>
        <v>-0.87251243781094501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-5.0816178241549441E-15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1411.1583488805968</v>
      </c>
      <c r="Q5843" s="29"/>
      <c r="R5843" s="31"/>
      <c r="S5843" s="31"/>
      <c r="T5843" s="95" t="str">
        <f t="shared" si="436"/>
        <v/>
      </c>
      <c r="U5843" s="32">
        <f t="shared" si="437"/>
        <v>-1411.1583488805968</v>
      </c>
      <c r="V5843" s="22" t="str">
        <f t="shared" si="438"/>
        <v/>
      </c>
      <c r="X5843" s="33"/>
      <c r="Y5843" s="33"/>
    </row>
    <row r="5844" spans="1:25" x14ac:dyDescent="0.2">
      <c r="A5844" s="93" t="s">
        <v>5725</v>
      </c>
      <c r="B5844" s="94" t="str">
        <f>IFERROR(VLOOKUP($A5844,HeadJournal!$A$1:$NTR$890,COLUMN(HeadJournal!B$1),0),"")</f>
        <v>722500700833</v>
      </c>
      <c r="C5844" s="94" t="str">
        <f>IFERROR(VLOOKUP($A5844,HeadJournal!$A$1:$NTR$890,COLUMN(HeadJournal!C$1),0),"")</f>
        <v>iHerb_MH DLE7202</v>
      </c>
      <c r="D5844" s="125" t="str">
        <f>IFERROR(VLOOKUP($A5844,HeadJournal!$A$1:$NTR$890,COLUMN(HeadJournal!D$1),0),"")</f>
        <v>В пути</v>
      </c>
      <c r="E5844" s="95">
        <f>IFERROR(VLOOKUP($A5844,HeadJournal!$A$1:$NTR$890,COLUMN(HeadJournal!G$1),0),"")</f>
        <v>46148</v>
      </c>
      <c r="F5844" s="95" t="str">
        <f t="shared" si="435"/>
        <v>2026 05</v>
      </c>
      <c r="G5844" s="97" t="s">
        <v>5</v>
      </c>
      <c r="H5844" s="161" t="s">
        <v>5718</v>
      </c>
      <c r="I5844" s="97" t="s">
        <v>2005</v>
      </c>
      <c r="J5844" s="97" t="s">
        <v>5719</v>
      </c>
      <c r="K5844" s="29">
        <v>21.24</v>
      </c>
      <c r="L5844" s="29">
        <v>-3.19</v>
      </c>
      <c r="M5844" s="30">
        <f>IFERROR(VLOOKUP($A5844,HeadJournal!$A$1:$J$890,COLUMN(HeadJournal!I$1),0)*($K5844+$L5844)/(SUMIF($A:$A,$A5844,$K:$K)+SUMIF($A:$A,$A5844,$L:$L)),0)</f>
        <v>-0.91297678275290184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-5.317287056579521E-15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1476.6033737562184</v>
      </c>
      <c r="Q5844" s="29"/>
      <c r="R5844" s="31"/>
      <c r="S5844" s="31"/>
      <c r="T5844" s="95" t="str">
        <f t="shared" si="436"/>
        <v/>
      </c>
      <c r="U5844" s="32">
        <f t="shared" si="437"/>
        <v>-1476.6033737562184</v>
      </c>
      <c r="V5844" s="22" t="str">
        <f t="shared" si="438"/>
        <v/>
      </c>
      <c r="X5844" s="33"/>
      <c r="Y5844" s="33"/>
    </row>
    <row r="5845" spans="1:25" x14ac:dyDescent="0.2">
      <c r="A5845" s="93" t="s">
        <v>5725</v>
      </c>
      <c r="B5845" s="94" t="str">
        <f>IFERROR(VLOOKUP($A5845,HeadJournal!$A$1:$NTR$890,COLUMN(HeadJournal!B$1),0),"")</f>
        <v>722500700833</v>
      </c>
      <c r="C5845" s="94" t="str">
        <f>IFERROR(VLOOKUP($A5845,HeadJournal!$A$1:$NTR$890,COLUMN(HeadJournal!C$1),0),"")</f>
        <v>iHerb_MH DLE7202</v>
      </c>
      <c r="D5845" s="125" t="str">
        <f>IFERROR(VLOOKUP($A5845,HeadJournal!$A$1:$NTR$890,COLUMN(HeadJournal!D$1),0),"")</f>
        <v>В пути</v>
      </c>
      <c r="E5845" s="95">
        <f>IFERROR(VLOOKUP($A5845,HeadJournal!$A$1:$NTR$890,COLUMN(HeadJournal!G$1),0),"")</f>
        <v>46148</v>
      </c>
      <c r="F5845" s="95" t="str">
        <f t="shared" si="435"/>
        <v>2026 05</v>
      </c>
      <c r="G5845" s="97" t="s">
        <v>5</v>
      </c>
      <c r="H5845" s="161" t="s">
        <v>5463</v>
      </c>
      <c r="I5845" s="97" t="s">
        <v>2005</v>
      </c>
      <c r="J5845" s="97" t="s">
        <v>5720</v>
      </c>
      <c r="K5845" s="29">
        <v>30</v>
      </c>
      <c r="L5845" s="29">
        <v>-4.5</v>
      </c>
      <c r="M5845" s="30">
        <f>IFERROR(VLOOKUP($A5845,HeadJournal!$A$1:$J$890,COLUMN(HeadJournal!I$1),0)*($K5845+$L5845)/(SUMIF($A:$A,$A5845,$K:$K)+SUMIF($A:$A,$A5845,$L:$L)),0)</f>
        <v>-1.2898009950248754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-7.5119567835333968E-15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2086.060167910447</v>
      </c>
      <c r="Q5845" s="29"/>
      <c r="R5845" s="31"/>
      <c r="S5845" s="31"/>
      <c r="T5845" s="95" t="str">
        <f t="shared" si="436"/>
        <v/>
      </c>
      <c r="U5845" s="32">
        <f t="shared" si="437"/>
        <v>-2086.060167910447</v>
      </c>
      <c r="V5845" s="22" t="str">
        <f t="shared" si="438"/>
        <v/>
      </c>
      <c r="X5845" s="33"/>
      <c r="Y5845" s="33"/>
    </row>
    <row r="5846" spans="1:25" x14ac:dyDescent="0.2">
      <c r="A5846" s="93" t="s">
        <v>5725</v>
      </c>
      <c r="B5846" s="94" t="str">
        <f>IFERROR(VLOOKUP($A5846,HeadJournal!$A$1:$NTR$890,COLUMN(HeadJournal!B$1),0),"")</f>
        <v>722500700833</v>
      </c>
      <c r="C5846" s="94" t="str">
        <f>IFERROR(VLOOKUP($A5846,HeadJournal!$A$1:$NTR$890,COLUMN(HeadJournal!C$1),0),"")</f>
        <v>iHerb_MH DLE7202</v>
      </c>
      <c r="D5846" s="125" t="str">
        <f>IFERROR(VLOOKUP($A5846,HeadJournal!$A$1:$NTR$890,COLUMN(HeadJournal!D$1),0),"")</f>
        <v>В пути</v>
      </c>
      <c r="E5846" s="95">
        <f>IFERROR(VLOOKUP($A5846,HeadJournal!$A$1:$NTR$890,COLUMN(HeadJournal!G$1),0),"")</f>
        <v>46148</v>
      </c>
      <c r="F5846" s="95" t="str">
        <f t="shared" si="435"/>
        <v>2026 05</v>
      </c>
      <c r="G5846" s="97" t="s">
        <v>5</v>
      </c>
      <c r="H5846" s="161" t="s">
        <v>3633</v>
      </c>
      <c r="I5846" s="97" t="s">
        <v>2008</v>
      </c>
      <c r="J5846" s="97" t="s">
        <v>4953</v>
      </c>
      <c r="K5846" s="29">
        <v>18.739999999999998</v>
      </c>
      <c r="L5846" s="29">
        <v>-2.81</v>
      </c>
      <c r="M5846" s="30">
        <f>IFERROR(VLOOKUP($A5846,HeadJournal!$A$1:$J$890,COLUMN(HeadJournal!I$1),0)*($K5846+$L5846)/(SUMIF($A:$A,$A5846,$K:$K)+SUMIF($A:$A,$A5846,$L:$L)),0)</f>
        <v>-0.80574626865671606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-4.6927635906543912E-15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1303.1740578358203</v>
      </c>
      <c r="Q5846" s="29"/>
      <c r="R5846" s="31"/>
      <c r="S5846" s="31"/>
      <c r="T5846" s="95" t="str">
        <f t="shared" si="436"/>
        <v/>
      </c>
      <c r="U5846" s="32">
        <f t="shared" si="437"/>
        <v>-1303.1740578358203</v>
      </c>
      <c r="V5846" s="22" t="str">
        <f t="shared" si="438"/>
        <v/>
      </c>
      <c r="X5846" s="33"/>
      <c r="Y5846" s="33"/>
    </row>
    <row r="5847" spans="1:25" x14ac:dyDescent="0.2">
      <c r="A5847" s="93" t="s">
        <v>5725</v>
      </c>
      <c r="B5847" s="94" t="str">
        <f>IFERROR(VLOOKUP($A5847,HeadJournal!$A$1:$NTR$890,COLUMN(HeadJournal!B$1),0),"")</f>
        <v>722500700833</v>
      </c>
      <c r="C5847" s="94" t="str">
        <f>IFERROR(VLOOKUP($A5847,HeadJournal!$A$1:$NTR$890,COLUMN(HeadJournal!C$1),0),"")</f>
        <v>iHerb_MH DLE7202</v>
      </c>
      <c r="D5847" s="125" t="str">
        <f>IFERROR(VLOOKUP($A5847,HeadJournal!$A$1:$NTR$890,COLUMN(HeadJournal!D$1),0),"")</f>
        <v>В пути</v>
      </c>
      <c r="E5847" s="95">
        <f>IFERROR(VLOOKUP($A5847,HeadJournal!$A$1:$NTR$890,COLUMN(HeadJournal!G$1),0),"")</f>
        <v>46148</v>
      </c>
      <c r="F5847" s="95" t="str">
        <f t="shared" si="435"/>
        <v>2026 05</v>
      </c>
      <c r="G5847" s="97" t="s">
        <v>5</v>
      </c>
      <c r="H5847" s="161" t="s">
        <v>3633</v>
      </c>
      <c r="I5847" s="97" t="s">
        <v>2008</v>
      </c>
      <c r="J5847" s="97" t="s">
        <v>4953</v>
      </c>
      <c r="K5847" s="29">
        <v>18.739999999999998</v>
      </c>
      <c r="L5847" s="29">
        <v>-2.81</v>
      </c>
      <c r="M5847" s="30">
        <f>IFERROR(VLOOKUP($A5847,HeadJournal!$A$1:$J$890,COLUMN(HeadJournal!I$1),0)*($K5847+$L5847)/(SUMIF($A:$A,$A5847,$K:$K)+SUMIF($A:$A,$A5847,$L:$L)),0)</f>
        <v>-0.80574626865671606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-4.6927635906543912E-15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1303.1740578358203</v>
      </c>
      <c r="Q5847" s="29"/>
      <c r="R5847" s="31"/>
      <c r="S5847" s="31"/>
      <c r="T5847" s="95" t="str">
        <f t="shared" si="436"/>
        <v/>
      </c>
      <c r="U5847" s="32">
        <f t="shared" si="437"/>
        <v>-1303.1740578358203</v>
      </c>
      <c r="V5847" s="22" t="str">
        <f t="shared" si="438"/>
        <v/>
      </c>
      <c r="X5847" s="33"/>
      <c r="Y5847" s="33"/>
    </row>
    <row r="5848" spans="1:25" x14ac:dyDescent="0.2">
      <c r="A5848" s="93" t="s">
        <v>5725</v>
      </c>
      <c r="B5848" s="94" t="str">
        <f>IFERROR(VLOOKUP($A5848,HeadJournal!$A$1:$NTR$890,COLUMN(HeadJournal!B$1),0),"")</f>
        <v>722500700833</v>
      </c>
      <c r="C5848" s="94" t="str">
        <f>IFERROR(VLOOKUP($A5848,HeadJournal!$A$1:$NTR$890,COLUMN(HeadJournal!C$1),0),"")</f>
        <v>iHerb_MH DLE7202</v>
      </c>
      <c r="D5848" s="125" t="str">
        <f>IFERROR(VLOOKUP($A5848,HeadJournal!$A$1:$NTR$890,COLUMN(HeadJournal!D$1),0),"")</f>
        <v>В пути</v>
      </c>
      <c r="E5848" s="95">
        <f>IFERROR(VLOOKUP($A5848,HeadJournal!$A$1:$NTR$890,COLUMN(HeadJournal!G$1),0),"")</f>
        <v>46148</v>
      </c>
      <c r="F5848" s="95" t="str">
        <f t="shared" si="435"/>
        <v>2026 05</v>
      </c>
      <c r="G5848" s="97" t="s">
        <v>5</v>
      </c>
      <c r="H5848" s="161" t="s">
        <v>5721</v>
      </c>
      <c r="I5848" s="97" t="s">
        <v>5722</v>
      </c>
      <c r="J5848" s="97" t="s">
        <v>5723</v>
      </c>
      <c r="K5848" s="29">
        <v>16.8</v>
      </c>
      <c r="L5848" s="29">
        <v>-2.52</v>
      </c>
      <c r="M5848" s="30">
        <f>IFERROR(VLOOKUP($A5848,HeadJournal!$A$1:$J$890,COLUMN(HeadJournal!I$1),0)*($K5848+$L5848)/(SUMIF($A:$A,$A5848,$K:$K)+SUMIF($A:$A,$A5848,$L:$L)),0)</f>
        <v>-0.72228855721393026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-4.2066957987787024E-15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1168.1936940298506</v>
      </c>
      <c r="Q5848" s="29"/>
      <c r="R5848" s="31"/>
      <c r="S5848" s="31"/>
      <c r="T5848" s="95" t="str">
        <f t="shared" si="436"/>
        <v/>
      </c>
      <c r="U5848" s="32">
        <f t="shared" si="437"/>
        <v>-1168.1936940298506</v>
      </c>
      <c r="V5848" s="22" t="str">
        <f t="shared" si="438"/>
        <v/>
      </c>
      <c r="X5848" s="33"/>
      <c r="Y5848" s="33"/>
    </row>
    <row r="5849" spans="1:25" x14ac:dyDescent="0.2">
      <c r="A5849" s="93" t="s">
        <v>5725</v>
      </c>
      <c r="B5849" s="94" t="str">
        <f>IFERROR(VLOOKUP($A5849,HeadJournal!$A$1:$NTR$890,COLUMN(HeadJournal!B$1),0),"")</f>
        <v>722500700833</v>
      </c>
      <c r="C5849" s="94" t="str">
        <f>IFERROR(VLOOKUP($A5849,HeadJournal!$A$1:$NTR$890,COLUMN(HeadJournal!C$1),0),"")</f>
        <v>iHerb_MH DLE7202</v>
      </c>
      <c r="D5849" s="125" t="str">
        <f>IFERROR(VLOOKUP($A5849,HeadJournal!$A$1:$NTR$890,COLUMN(HeadJournal!D$1),0),"")</f>
        <v>В пути</v>
      </c>
      <c r="E5849" s="95">
        <f>IFERROR(VLOOKUP($A5849,HeadJournal!$A$1:$NTR$890,COLUMN(HeadJournal!G$1),0),"")</f>
        <v>46148</v>
      </c>
      <c r="F5849" s="95" t="str">
        <f t="shared" si="435"/>
        <v>2026 05</v>
      </c>
      <c r="G5849" s="97" t="s">
        <v>5</v>
      </c>
      <c r="H5849" s="161" t="s">
        <v>2488</v>
      </c>
      <c r="I5849" s="97" t="s">
        <v>2005</v>
      </c>
      <c r="J5849" s="97" t="s">
        <v>2489</v>
      </c>
      <c r="K5849" s="29">
        <v>21.24</v>
      </c>
      <c r="L5849" s="29">
        <v>-3.1850000000000001</v>
      </c>
      <c r="M5849" s="30">
        <f>IFERROR(VLOOKUP($A5849,HeadJournal!$A$1:$J$890,COLUMN(HeadJournal!I$1),0)*($K5849+$L5849)/(SUMIF($A:$A,$A5849,$K:$K)+SUMIF($A:$A,$A5849,$L:$L)),0)</f>
        <v>-0.9132296849087892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-5.3187599892821749E-15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1477.0124051616913</v>
      </c>
      <c r="Q5849" s="29"/>
      <c r="R5849" s="31"/>
      <c r="S5849" s="31"/>
      <c r="T5849" s="95" t="str">
        <f t="shared" si="436"/>
        <v/>
      </c>
      <c r="U5849" s="32">
        <f t="shared" si="437"/>
        <v>-1477.0124051616913</v>
      </c>
      <c r="V5849" s="22" t="str">
        <f t="shared" si="438"/>
        <v/>
      </c>
      <c r="X5849" s="33"/>
      <c r="Y5849" s="33"/>
    </row>
    <row r="5850" spans="1:25" x14ac:dyDescent="0.2">
      <c r="A5850" s="93" t="s">
        <v>5725</v>
      </c>
      <c r="B5850" s="94" t="str">
        <f>IFERROR(VLOOKUP($A5850,HeadJournal!$A$1:$NTR$890,COLUMN(HeadJournal!B$1),0),"")</f>
        <v>722500700833</v>
      </c>
      <c r="C5850" s="94" t="str">
        <f>IFERROR(VLOOKUP($A5850,HeadJournal!$A$1:$NTR$890,COLUMN(HeadJournal!C$1),0),"")</f>
        <v>iHerb_MH DLE7202</v>
      </c>
      <c r="D5850" s="125" t="str">
        <f>IFERROR(VLOOKUP($A5850,HeadJournal!$A$1:$NTR$890,COLUMN(HeadJournal!D$1),0),"")</f>
        <v>В пути</v>
      </c>
      <c r="E5850" s="95">
        <f>IFERROR(VLOOKUP($A5850,HeadJournal!$A$1:$NTR$890,COLUMN(HeadJournal!G$1),0),"")</f>
        <v>46148</v>
      </c>
      <c r="F5850" s="95" t="str">
        <f t="shared" si="435"/>
        <v>2026 05</v>
      </c>
      <c r="G5850" s="97" t="s">
        <v>5</v>
      </c>
      <c r="H5850" s="161" t="s">
        <v>2488</v>
      </c>
      <c r="I5850" s="97" t="s">
        <v>2005</v>
      </c>
      <c r="J5850" s="97" t="s">
        <v>2489</v>
      </c>
      <c r="K5850" s="29">
        <v>21.24</v>
      </c>
      <c r="L5850" s="29">
        <v>-3.1850000000000001</v>
      </c>
      <c r="M5850" s="30">
        <f>IFERROR(VLOOKUP($A5850,HeadJournal!$A$1:$J$890,COLUMN(HeadJournal!I$1),0)*($K5850+$L5850)/(SUMIF($A:$A,$A5850,$K:$K)+SUMIF($A:$A,$A5850,$L:$L)),0)</f>
        <v>-0.9132296849087892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-5.3187599892821749E-15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1477.0124051616913</v>
      </c>
      <c r="Q5850" s="29"/>
      <c r="R5850" s="31"/>
      <c r="S5850" s="31"/>
      <c r="T5850" s="95" t="str">
        <f t="shared" si="436"/>
        <v/>
      </c>
      <c r="U5850" s="32">
        <f t="shared" si="437"/>
        <v>-1477.0124051616913</v>
      </c>
      <c r="V5850" s="22" t="str">
        <f t="shared" si="438"/>
        <v/>
      </c>
      <c r="X5850" s="33"/>
      <c r="Y5850" s="33"/>
    </row>
    <row r="5851" spans="1:25" x14ac:dyDescent="0.2">
      <c r="A5851" s="93" t="s">
        <v>5725</v>
      </c>
      <c r="B5851" s="94" t="str">
        <f>IFERROR(VLOOKUP($A5851,HeadJournal!$A$1:$NTR$890,COLUMN(HeadJournal!B$1),0),"")</f>
        <v>722500700833</v>
      </c>
      <c r="C5851" s="94" t="str">
        <f>IFERROR(VLOOKUP($A5851,HeadJournal!$A$1:$NTR$890,COLUMN(HeadJournal!C$1),0),"")</f>
        <v>iHerb_MH DLE7202</v>
      </c>
      <c r="D5851" s="125" t="str">
        <f>IFERROR(VLOOKUP($A5851,HeadJournal!$A$1:$NTR$890,COLUMN(HeadJournal!D$1),0),"")</f>
        <v>В пути</v>
      </c>
      <c r="E5851" s="95">
        <f>IFERROR(VLOOKUP($A5851,HeadJournal!$A$1:$NTR$890,COLUMN(HeadJournal!G$1),0),"")</f>
        <v>46148</v>
      </c>
      <c r="F5851" s="95" t="str">
        <f t="shared" si="435"/>
        <v>2026 05</v>
      </c>
      <c r="G5851" s="97" t="s">
        <v>5</v>
      </c>
      <c r="H5851" s="161" t="s">
        <v>2475</v>
      </c>
      <c r="I5851" s="97" t="s">
        <v>2005</v>
      </c>
      <c r="J5851" s="97" t="s">
        <v>5724</v>
      </c>
      <c r="K5851" s="29">
        <v>14.4</v>
      </c>
      <c r="L5851" s="29">
        <v>-2.16</v>
      </c>
      <c r="M5851" s="30">
        <f>IFERROR(VLOOKUP($A5851,HeadJournal!$A$1:$J$890,COLUMN(HeadJournal!I$1),0)*($K5851+$L5851)/(SUMIF($A:$A,$A5851,$K:$K)+SUMIF($A:$A,$A5851,$L:$L)),0)</f>
        <v>-0.61910447761194021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-3.6057392560960302E-15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1001.3088805970148</v>
      </c>
      <c r="Q5851" s="29"/>
      <c r="R5851" s="31"/>
      <c r="S5851" s="31"/>
      <c r="T5851" s="95" t="str">
        <f t="shared" si="436"/>
        <v/>
      </c>
      <c r="U5851" s="32">
        <f t="shared" si="437"/>
        <v>-1001.3088805970148</v>
      </c>
      <c r="V5851" s="22" t="str">
        <f t="shared" si="438"/>
        <v/>
      </c>
      <c r="X5851" s="33"/>
      <c r="Y5851" s="33"/>
    </row>
    <row r="5852" spans="1:25" x14ac:dyDescent="0.2">
      <c r="A5852" s="93" t="s">
        <v>5725</v>
      </c>
      <c r="B5852" s="94" t="str">
        <f>IFERROR(VLOOKUP($A5852,HeadJournal!$A$1:$NTR$890,COLUMN(HeadJournal!B$1),0),"")</f>
        <v>722500700833</v>
      </c>
      <c r="C5852" s="94" t="str">
        <f>IFERROR(VLOOKUP($A5852,HeadJournal!$A$1:$NTR$890,COLUMN(HeadJournal!C$1),0),"")</f>
        <v>iHerb_MH DLE7202</v>
      </c>
      <c r="D5852" s="125" t="str">
        <f>IFERROR(VLOOKUP($A5852,HeadJournal!$A$1:$NTR$890,COLUMN(HeadJournal!D$1),0),"")</f>
        <v>В пути</v>
      </c>
      <c r="E5852" s="95">
        <f>IFERROR(VLOOKUP($A5852,HeadJournal!$A$1:$NTR$890,COLUMN(HeadJournal!G$1),0),"")</f>
        <v>46148</v>
      </c>
      <c r="F5852" s="95" t="str">
        <f t="shared" si="435"/>
        <v>2026 05</v>
      </c>
      <c r="G5852" s="97" t="s">
        <v>5</v>
      </c>
      <c r="H5852" s="161" t="s">
        <v>2475</v>
      </c>
      <c r="I5852" s="97" t="s">
        <v>2005</v>
      </c>
      <c r="J5852" s="97" t="s">
        <v>5724</v>
      </c>
      <c r="K5852" s="29">
        <v>14.4</v>
      </c>
      <c r="L5852" s="29">
        <v>-2.16</v>
      </c>
      <c r="M5852" s="30">
        <f>IFERROR(VLOOKUP($A5852,HeadJournal!$A$1:$J$890,COLUMN(HeadJournal!I$1),0)*($K5852+$L5852)/(SUMIF($A:$A,$A5852,$K:$K)+SUMIF($A:$A,$A5852,$L:$L)),0)</f>
        <v>-0.61910447761194021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-3.6057392560960302E-15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1001.3088805970148</v>
      </c>
      <c r="Q5852" s="29"/>
      <c r="R5852" s="31"/>
      <c r="S5852" s="31"/>
      <c r="T5852" s="95" t="str">
        <f t="shared" si="436"/>
        <v/>
      </c>
      <c r="U5852" s="32">
        <f t="shared" si="437"/>
        <v>-1001.3088805970148</v>
      </c>
      <c r="V5852" s="22" t="str">
        <f t="shared" si="438"/>
        <v/>
      </c>
      <c r="X5852" s="33"/>
      <c r="Y5852" s="33"/>
    </row>
    <row r="5853" spans="1:25" x14ac:dyDescent="0.2">
      <c r="A5853" s="93" t="s">
        <v>5732</v>
      </c>
      <c r="B5853" s="94" t="str">
        <f>IFERROR(VLOOKUP($A5853,HeadJournal!$A$1:$NTR$890,COLUMN(HeadJournal!B$1),0),"")</f>
        <v>720001038216</v>
      </c>
      <c r="C5853" s="94" t="str">
        <f>IFERROR(VLOOKUP($A5853,HeadJournal!$A$1:$NTR$890,COLUMN(HeadJournal!C$1),0),"")</f>
        <v>iHerb_AV CYG0792</v>
      </c>
      <c r="D5853" s="125" t="str">
        <f>IFERROR(VLOOKUP($A5853,HeadJournal!$A$1:$NTR$890,COLUMN(HeadJournal!D$1),0),"")</f>
        <v>В пути</v>
      </c>
      <c r="E5853" s="95">
        <f>IFERROR(VLOOKUP($A5853,HeadJournal!$A$1:$NTR$890,COLUMN(HeadJournal!G$1),0),"")</f>
        <v>46156</v>
      </c>
      <c r="F5853" s="95" t="str">
        <f t="shared" si="435"/>
        <v>2026 05</v>
      </c>
      <c r="G5853" s="97" t="s">
        <v>5</v>
      </c>
      <c r="H5853" s="161" t="s">
        <v>5727</v>
      </c>
      <c r="I5853" s="97" t="s">
        <v>2005</v>
      </c>
      <c r="J5853" s="97" t="s">
        <v>5728</v>
      </c>
      <c r="K5853" s="29">
        <v>27.31</v>
      </c>
      <c r="L5853" s="29">
        <v>-5.46</v>
      </c>
      <c r="M5853" s="30">
        <f>IFERROR(VLOOKUP($A5853,HeadJournal!$A$1:$J$890,COLUMN(HeadJournal!I$1),0)*($K5853+$L5853)/(SUMIF($A:$A,$A5853,$K:$K)+SUMIF($A:$A,$A5853,$L:$L)),0)</f>
        <v>-1.1053176900807558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3.1541182947550792E-15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1755.3033089542387</v>
      </c>
      <c r="Q5853" s="29"/>
      <c r="R5853" s="31"/>
      <c r="S5853" s="31"/>
      <c r="T5853" s="95" t="str">
        <f t="shared" si="436"/>
        <v/>
      </c>
      <c r="U5853" s="32">
        <f t="shared" si="437"/>
        <v>-1755.3033089542387</v>
      </c>
      <c r="V5853" s="22" t="str">
        <f t="shared" si="438"/>
        <v/>
      </c>
      <c r="X5853" s="33"/>
      <c r="Y5853" s="33"/>
    </row>
    <row r="5854" spans="1:25" x14ac:dyDescent="0.2">
      <c r="A5854" s="93" t="s">
        <v>5732</v>
      </c>
      <c r="B5854" s="94" t="str">
        <f>IFERROR(VLOOKUP($A5854,HeadJournal!$A$1:$NTR$890,COLUMN(HeadJournal!B$1),0),"")</f>
        <v>720001038216</v>
      </c>
      <c r="C5854" s="94" t="str">
        <f>IFERROR(VLOOKUP($A5854,HeadJournal!$A$1:$NTR$890,COLUMN(HeadJournal!C$1),0),"")</f>
        <v>iHerb_AV CYG0792</v>
      </c>
      <c r="D5854" s="125" t="str">
        <f>IFERROR(VLOOKUP($A5854,HeadJournal!$A$1:$NTR$890,COLUMN(HeadJournal!D$1),0),"")</f>
        <v>В пути</v>
      </c>
      <c r="E5854" s="95">
        <f>IFERROR(VLOOKUP($A5854,HeadJournal!$A$1:$NTR$890,COLUMN(HeadJournal!G$1),0),"")</f>
        <v>46156</v>
      </c>
      <c r="F5854" s="95" t="str">
        <f t="shared" si="435"/>
        <v>2026 05</v>
      </c>
      <c r="G5854" s="97" t="s">
        <v>5</v>
      </c>
      <c r="H5854" s="161" t="s">
        <v>2016</v>
      </c>
      <c r="I5854" s="97" t="s">
        <v>2005</v>
      </c>
      <c r="J5854" s="97" t="s">
        <v>2017</v>
      </c>
      <c r="K5854" s="29">
        <v>41.96</v>
      </c>
      <c r="L5854" s="29">
        <v>-8.39</v>
      </c>
      <c r="M5854" s="30">
        <f>IFERROR(VLOOKUP($A5854,HeadJournal!$A$1:$J$890,COLUMN(HeadJournal!I$1),0)*($K5854+$L5854)/(SUMIF($A:$A,$A5854,$K:$K)+SUMIF($A:$A,$A5854,$L:$L)),0)</f>
        <v>-1.6981928995886031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4.8459382679600928E-15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2696.8206902331258</v>
      </c>
      <c r="Q5854" s="29"/>
      <c r="R5854" s="31"/>
      <c r="S5854" s="31"/>
      <c r="T5854" s="95" t="str">
        <f t="shared" si="436"/>
        <v/>
      </c>
      <c r="U5854" s="32">
        <f t="shared" si="437"/>
        <v>-2696.8206902331258</v>
      </c>
      <c r="V5854" s="22" t="str">
        <f t="shared" si="438"/>
        <v/>
      </c>
      <c r="X5854" s="33"/>
      <c r="Y5854" s="33"/>
    </row>
    <row r="5855" spans="1:25" x14ac:dyDescent="0.2">
      <c r="A5855" s="93" t="s">
        <v>5732</v>
      </c>
      <c r="B5855" s="94" t="str">
        <f>IFERROR(VLOOKUP($A5855,HeadJournal!$A$1:$NTR$890,COLUMN(HeadJournal!B$1),0),"")</f>
        <v>720001038216</v>
      </c>
      <c r="C5855" s="94" t="str">
        <f>IFERROR(VLOOKUP($A5855,HeadJournal!$A$1:$NTR$890,COLUMN(HeadJournal!C$1),0),"")</f>
        <v>iHerb_AV CYG0792</v>
      </c>
      <c r="D5855" s="125" t="str">
        <f>IFERROR(VLOOKUP($A5855,HeadJournal!$A$1:$NTR$890,COLUMN(HeadJournal!D$1),0),"")</f>
        <v>В пути</v>
      </c>
      <c r="E5855" s="95">
        <f>IFERROR(VLOOKUP($A5855,HeadJournal!$A$1:$NTR$890,COLUMN(HeadJournal!G$1),0),"")</f>
        <v>46156</v>
      </c>
      <c r="F5855" s="95" t="str">
        <f t="shared" si="435"/>
        <v>2026 05</v>
      </c>
      <c r="G5855" s="97" t="s">
        <v>5</v>
      </c>
      <c r="H5855" s="161" t="s">
        <v>2624</v>
      </c>
      <c r="I5855" s="97" t="s">
        <v>2005</v>
      </c>
      <c r="J5855" s="97" t="s">
        <v>5611</v>
      </c>
      <c r="K5855" s="29">
        <v>25.05</v>
      </c>
      <c r="L5855" s="29">
        <v>-5.01</v>
      </c>
      <c r="M5855" s="30">
        <f>IFERROR(VLOOKUP($A5855,HeadJournal!$A$1:$J$890,COLUMN(HeadJournal!I$1),0)*($K5855+$L5855)/(SUMIF($A:$A,$A5855,$K:$K)+SUMIF($A:$A,$A5855,$L:$L)),0)</f>
        <v>-1.0137559043120525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2.8928389302925306E-15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1609.8983208898374</v>
      </c>
      <c r="Q5855" s="29"/>
      <c r="R5855" s="31"/>
      <c r="S5855" s="31"/>
      <c r="T5855" s="95" t="str">
        <f t="shared" si="436"/>
        <v/>
      </c>
      <c r="U5855" s="32">
        <f t="shared" si="437"/>
        <v>-1609.8983208898374</v>
      </c>
      <c r="V5855" s="22" t="str">
        <f t="shared" si="438"/>
        <v/>
      </c>
      <c r="X5855" s="33"/>
      <c r="Y5855" s="33"/>
    </row>
    <row r="5856" spans="1:25" x14ac:dyDescent="0.2">
      <c r="A5856" s="93" t="s">
        <v>5732</v>
      </c>
      <c r="B5856" s="94" t="str">
        <f>IFERROR(VLOOKUP($A5856,HeadJournal!$A$1:$NTR$890,COLUMN(HeadJournal!B$1),0),"")</f>
        <v>720001038216</v>
      </c>
      <c r="C5856" s="94" t="str">
        <f>IFERROR(VLOOKUP($A5856,HeadJournal!$A$1:$NTR$890,COLUMN(HeadJournal!C$1),0),"")</f>
        <v>iHerb_AV CYG0792</v>
      </c>
      <c r="D5856" s="125" t="str">
        <f>IFERROR(VLOOKUP($A5856,HeadJournal!$A$1:$NTR$890,COLUMN(HeadJournal!D$1),0),"")</f>
        <v>В пути</v>
      </c>
      <c r="E5856" s="95">
        <f>IFERROR(VLOOKUP($A5856,HeadJournal!$A$1:$NTR$890,COLUMN(HeadJournal!G$1),0),"")</f>
        <v>46156</v>
      </c>
      <c r="F5856" s="95" t="str">
        <f t="shared" si="435"/>
        <v>2026 05</v>
      </c>
      <c r="G5856" s="97" t="s">
        <v>5</v>
      </c>
      <c r="H5856" s="161" t="s">
        <v>2051</v>
      </c>
      <c r="I5856" s="97" t="s">
        <v>2052</v>
      </c>
      <c r="J5856" s="97" t="s">
        <v>5583</v>
      </c>
      <c r="K5856" s="29">
        <v>20.25</v>
      </c>
      <c r="L5856" s="29">
        <v>-4.05</v>
      </c>
      <c r="M5856" s="30">
        <f>IFERROR(VLOOKUP($A5856,HeadJournal!$A$1:$J$890,COLUMN(HeadJournal!I$1),0)*($K5856+$L5856)/(SUMIF($A:$A,$A5856,$K:$K)+SUMIF($A:$A,$A5856,$L:$L)),0)</f>
        <v>-0.81950327594088079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2.3385224885598298E-15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1301.4148103001678</v>
      </c>
      <c r="Q5856" s="29"/>
      <c r="R5856" s="31"/>
      <c r="S5856" s="31"/>
      <c r="T5856" s="95" t="str">
        <f t="shared" si="436"/>
        <v/>
      </c>
      <c r="U5856" s="32">
        <f t="shared" si="437"/>
        <v>-1301.4148103001678</v>
      </c>
      <c r="V5856" s="22" t="str">
        <f t="shared" si="438"/>
        <v/>
      </c>
      <c r="X5856" s="33"/>
      <c r="Y5856" s="33"/>
    </row>
    <row r="5857" spans="1:25" x14ac:dyDescent="0.2">
      <c r="A5857" s="93" t="s">
        <v>5732</v>
      </c>
      <c r="B5857" s="94" t="str">
        <f>IFERROR(VLOOKUP($A5857,HeadJournal!$A$1:$NTR$890,COLUMN(HeadJournal!B$1),0),"")</f>
        <v>720001038216</v>
      </c>
      <c r="C5857" s="94" t="str">
        <f>IFERROR(VLOOKUP($A5857,HeadJournal!$A$1:$NTR$890,COLUMN(HeadJournal!C$1),0),"")</f>
        <v>iHerb_AV CYG0792</v>
      </c>
      <c r="D5857" s="125" t="str">
        <f>IFERROR(VLOOKUP($A5857,HeadJournal!$A$1:$NTR$890,COLUMN(HeadJournal!D$1),0),"")</f>
        <v>В пути</v>
      </c>
      <c r="E5857" s="95">
        <f>IFERROR(VLOOKUP($A5857,HeadJournal!$A$1:$NTR$890,COLUMN(HeadJournal!G$1),0),"")</f>
        <v>46156</v>
      </c>
      <c r="F5857" s="95" t="str">
        <f t="shared" si="435"/>
        <v>2026 05</v>
      </c>
      <c r="G5857" s="97" t="s">
        <v>5</v>
      </c>
      <c r="H5857" s="161" t="s">
        <v>5729</v>
      </c>
      <c r="I5857" s="97" t="s">
        <v>5730</v>
      </c>
      <c r="J5857" s="97" t="s">
        <v>5731</v>
      </c>
      <c r="K5857" s="29">
        <v>15.6</v>
      </c>
      <c r="L5857" s="29">
        <v>-3.12</v>
      </c>
      <c r="M5857" s="30">
        <f>IFERROR(VLOOKUP($A5857,HeadJournal!$A$1:$J$890,COLUMN(HeadJournal!I$1),0)*($K5857+$L5857)/(SUMIF($A:$A,$A5857,$K:$K)+SUMIF($A:$A,$A5857,$L:$L)),0)</f>
        <v>-0.63132104220630814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1.8015284356312767E-15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1002.5714094164257</v>
      </c>
      <c r="Q5857" s="29"/>
      <c r="R5857" s="31"/>
      <c r="S5857" s="31"/>
      <c r="T5857" s="95" t="str">
        <f t="shared" si="436"/>
        <v/>
      </c>
      <c r="U5857" s="32">
        <f t="shared" si="437"/>
        <v>-1002.5714094164257</v>
      </c>
      <c r="V5857" s="22" t="str">
        <f t="shared" si="438"/>
        <v/>
      </c>
      <c r="X5857" s="33"/>
      <c r="Y5857" s="33"/>
    </row>
    <row r="5858" spans="1:25" x14ac:dyDescent="0.2">
      <c r="A5858" s="93" t="s">
        <v>5732</v>
      </c>
      <c r="B5858" s="94" t="str">
        <f>IFERROR(VLOOKUP($A5858,HeadJournal!$A$1:$NTR$890,COLUMN(HeadJournal!B$1),0),"")</f>
        <v>720001038216</v>
      </c>
      <c r="C5858" s="94" t="str">
        <f>IFERROR(VLOOKUP($A5858,HeadJournal!$A$1:$NTR$890,COLUMN(HeadJournal!C$1),0),"")</f>
        <v>iHerb_AV CYG0792</v>
      </c>
      <c r="D5858" s="125" t="str">
        <f>IFERROR(VLOOKUP($A5858,HeadJournal!$A$1:$NTR$890,COLUMN(HeadJournal!D$1),0),"")</f>
        <v>В пути</v>
      </c>
      <c r="E5858" s="95">
        <f>IFERROR(VLOOKUP($A5858,HeadJournal!$A$1:$NTR$890,COLUMN(HeadJournal!G$1),0),"")</f>
        <v>46156</v>
      </c>
      <c r="F5858" s="95" t="str">
        <f t="shared" si="435"/>
        <v>2026 05</v>
      </c>
      <c r="G5858" s="97" t="s">
        <v>5</v>
      </c>
      <c r="H5858" s="161" t="s">
        <v>2997</v>
      </c>
      <c r="I5858" s="97" t="s">
        <v>2102</v>
      </c>
      <c r="J5858" s="97" t="s">
        <v>4952</v>
      </c>
      <c r="K5858" s="29">
        <v>33.94</v>
      </c>
      <c r="L5858" s="29">
        <v>-6.79</v>
      </c>
      <c r="M5858" s="30">
        <f>IFERROR(VLOOKUP($A5858,HeadJournal!$A$1:$J$890,COLUMN(HeadJournal!I$1),0)*($K5858+$L5858)/(SUMIF($A:$A,$A5858,$K:$K)+SUMIF($A:$A,$A5858,$L:$L)),0)</f>
        <v>-1.3734267865305501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3.9191904669382332E-15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2181.0748209660219</v>
      </c>
      <c r="Q5858" s="29"/>
      <c r="R5858" s="31"/>
      <c r="S5858" s="31"/>
      <c r="T5858" s="95" t="str">
        <f t="shared" si="436"/>
        <v/>
      </c>
      <c r="U5858" s="32">
        <f t="shared" si="437"/>
        <v>-2181.0748209660219</v>
      </c>
      <c r="V5858" s="22" t="str">
        <f t="shared" si="438"/>
        <v/>
      </c>
      <c r="X5858" s="33"/>
      <c r="Y5858" s="33"/>
    </row>
    <row r="5859" spans="1:25" x14ac:dyDescent="0.2">
      <c r="A5859" s="93" t="s">
        <v>5732</v>
      </c>
      <c r="B5859" s="94" t="str">
        <f>IFERROR(VLOOKUP($A5859,HeadJournal!$A$1:$NTR$890,COLUMN(HeadJournal!B$1),0),"")</f>
        <v>720001038216</v>
      </c>
      <c r="C5859" s="94" t="str">
        <f>IFERROR(VLOOKUP($A5859,HeadJournal!$A$1:$NTR$890,COLUMN(HeadJournal!C$1),0),"")</f>
        <v>iHerb_AV CYG0792</v>
      </c>
      <c r="D5859" s="125" t="str">
        <f>IFERROR(VLOOKUP($A5859,HeadJournal!$A$1:$NTR$890,COLUMN(HeadJournal!D$1),0),"")</f>
        <v>В пути</v>
      </c>
      <c r="E5859" s="95">
        <f>IFERROR(VLOOKUP($A5859,HeadJournal!$A$1:$NTR$890,COLUMN(HeadJournal!G$1),0),"")</f>
        <v>46156</v>
      </c>
      <c r="F5859" s="95" t="str">
        <f t="shared" si="435"/>
        <v>2026 05</v>
      </c>
      <c r="G5859" s="97" t="s">
        <v>5</v>
      </c>
      <c r="H5859" s="161" t="s">
        <v>4150</v>
      </c>
      <c r="I5859" s="97" t="s">
        <v>2163</v>
      </c>
      <c r="J5859" s="97" t="s">
        <v>4151</v>
      </c>
      <c r="K5859" s="29">
        <v>50.44</v>
      </c>
      <c r="L5859" s="29">
        <v>-10.09</v>
      </c>
      <c r="M5859" s="30">
        <f>IFERROR(VLOOKUP($A5859,HeadJournal!$A$1:$J$890,COLUMN(HeadJournal!I$1),0)*($K5859+$L5859)/(SUMIF($A:$A,$A5859,$K:$K)+SUMIF($A:$A,$A5859,$L:$L)),0)</f>
        <v>-2.0411701965564526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5.8246532353943909E-15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3241.4868886180107</v>
      </c>
      <c r="Q5859" s="29"/>
      <c r="R5859" s="31"/>
      <c r="S5859" s="31"/>
      <c r="T5859" s="95" t="str">
        <f t="shared" si="436"/>
        <v/>
      </c>
      <c r="U5859" s="32">
        <f t="shared" si="437"/>
        <v>-3241.4868886180107</v>
      </c>
      <c r="V5859" s="22" t="str">
        <f t="shared" si="438"/>
        <v/>
      </c>
      <c r="X5859" s="33"/>
      <c r="Y5859" s="33"/>
    </row>
    <row r="5860" spans="1:25" x14ac:dyDescent="0.2">
      <c r="A5860" s="93" t="s">
        <v>5732</v>
      </c>
      <c r="B5860" s="94" t="str">
        <f>IFERROR(VLOOKUP($A5860,HeadJournal!$A$1:$NTR$890,COLUMN(HeadJournal!B$1),0),"")</f>
        <v>720001038216</v>
      </c>
      <c r="C5860" s="94" t="str">
        <f>IFERROR(VLOOKUP($A5860,HeadJournal!$A$1:$NTR$890,COLUMN(HeadJournal!C$1),0),"")</f>
        <v>iHerb_AV CYG0792</v>
      </c>
      <c r="D5860" s="125" t="str">
        <f>IFERROR(VLOOKUP($A5860,HeadJournal!$A$1:$NTR$890,COLUMN(HeadJournal!D$1),0),"")</f>
        <v>В пути</v>
      </c>
      <c r="E5860" s="95">
        <f>IFERROR(VLOOKUP($A5860,HeadJournal!$A$1:$NTR$890,COLUMN(HeadJournal!G$1),0),"")</f>
        <v>46156</v>
      </c>
      <c r="F5860" s="95" t="str">
        <f t="shared" si="435"/>
        <v>2026 05</v>
      </c>
      <c r="G5860" s="97" t="s">
        <v>5</v>
      </c>
      <c r="H5860" s="161" t="s">
        <v>2211</v>
      </c>
      <c r="I5860" s="97" t="s">
        <v>2212</v>
      </c>
      <c r="J5860" s="97" t="s">
        <v>2213</v>
      </c>
      <c r="K5860" s="29">
        <v>31.56</v>
      </c>
      <c r="L5860" s="29">
        <v>-6.31</v>
      </c>
      <c r="M5860" s="30">
        <f>IFERROR(VLOOKUP($A5860,HeadJournal!$A$1:$J$890,COLUMN(HeadJournal!I$1),0)*($K5860+$L5860)/(SUMIF($A:$A,$A5860,$K:$K)+SUMIF($A:$A,$A5860,$L:$L)),0)</f>
        <v>-1.2773122047843974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3.644919310872575E-15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2028.4397506221753</v>
      </c>
      <c r="Q5860" s="29"/>
      <c r="R5860" s="31"/>
      <c r="S5860" s="31"/>
      <c r="T5860" s="95" t="str">
        <f t="shared" si="436"/>
        <v/>
      </c>
      <c r="U5860" s="32">
        <f t="shared" si="437"/>
        <v>-2028.4397506221753</v>
      </c>
      <c r="V5860" s="22" t="str">
        <f t="shared" si="438"/>
        <v/>
      </c>
      <c r="X5860" s="33"/>
      <c r="Y5860" s="33"/>
    </row>
    <row r="5861" spans="1:25" x14ac:dyDescent="0.2">
      <c r="A5861" s="93" t="s">
        <v>5737</v>
      </c>
      <c r="B5861" s="94" t="str">
        <f>IFERROR(VLOOKUP($A5861,HeadJournal!$A$1:$NTR$890,COLUMN(HeadJournal!B$1),0),"")</f>
        <v>720001036170</v>
      </c>
      <c r="C5861" s="94" t="str">
        <f>IFERROR(VLOOKUP($A5861,HeadJournal!$A$1:$NTR$890,COLUMN(HeadJournal!C$1),0),"")</f>
        <v>iHerb_VP DFD1605</v>
      </c>
      <c r="D5861" s="125" t="str">
        <f>IFERROR(VLOOKUP($A5861,HeadJournal!$A$1:$NTR$890,COLUMN(HeadJournal!D$1),0),"")</f>
        <v>В пути</v>
      </c>
      <c r="E5861" s="95">
        <f>IFERROR(VLOOKUP($A5861,HeadJournal!$A$1:$NTR$890,COLUMN(HeadJournal!G$1),0),"")</f>
        <v>46155</v>
      </c>
      <c r="F5861" s="95" t="str">
        <f t="shared" si="435"/>
        <v>2026 05</v>
      </c>
      <c r="G5861" s="97" t="s">
        <v>5</v>
      </c>
      <c r="H5861" s="161" t="s">
        <v>5734</v>
      </c>
      <c r="I5861" s="97" t="s">
        <v>5735</v>
      </c>
      <c r="J5861" s="97" t="s">
        <v>5736</v>
      </c>
      <c r="K5861" s="29">
        <v>19.760000000000002</v>
      </c>
      <c r="L5861" s="29">
        <v>-3.95</v>
      </c>
      <c r="M5861" s="30">
        <f>IFERROR(VLOOKUP($A5861,HeadJournal!$A$1:$J$890,COLUMN(HeadJournal!I$1),0)*($K5861+$L5861)/(SUMIF($A:$A,$A5861,$K:$K)+SUMIF($A:$A,$A5861,$L:$L)),0)</f>
        <v>-1.5133058018748418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-2.2769051233579295E-15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1225.4324190524449</v>
      </c>
      <c r="Q5861" s="29"/>
      <c r="R5861" s="31"/>
      <c r="S5861" s="31"/>
      <c r="T5861" s="95" t="str">
        <f t="shared" si="436"/>
        <v/>
      </c>
      <c r="U5861" s="32">
        <f t="shared" si="437"/>
        <v>-1225.4324190524449</v>
      </c>
      <c r="V5861" s="22" t="str">
        <f t="shared" si="438"/>
        <v/>
      </c>
      <c r="X5861" s="33"/>
      <c r="Y5861" s="33"/>
    </row>
    <row r="5862" spans="1:25" x14ac:dyDescent="0.2">
      <c r="A5862" s="93" t="s">
        <v>5737</v>
      </c>
      <c r="B5862" s="94" t="str">
        <f>IFERROR(VLOOKUP($A5862,HeadJournal!$A$1:$NTR$890,COLUMN(HeadJournal!B$1),0),"")</f>
        <v>720001036170</v>
      </c>
      <c r="C5862" s="94" t="str">
        <f>IFERROR(VLOOKUP($A5862,HeadJournal!$A$1:$NTR$890,COLUMN(HeadJournal!C$1),0),"")</f>
        <v>iHerb_VP DFD1605</v>
      </c>
      <c r="D5862" s="125" t="str">
        <f>IFERROR(VLOOKUP($A5862,HeadJournal!$A$1:$NTR$890,COLUMN(HeadJournal!D$1),0),"")</f>
        <v>В пути</v>
      </c>
      <c r="E5862" s="95">
        <f>IFERROR(VLOOKUP($A5862,HeadJournal!$A$1:$NTR$890,COLUMN(HeadJournal!G$1),0),"")</f>
        <v>46155</v>
      </c>
      <c r="F5862" s="95" t="str">
        <f t="shared" si="435"/>
        <v>2026 05</v>
      </c>
      <c r="G5862" s="97" t="s">
        <v>5</v>
      </c>
      <c r="H5862" s="161" t="s">
        <v>5734</v>
      </c>
      <c r="I5862" s="97" t="s">
        <v>5735</v>
      </c>
      <c r="J5862" s="97" t="s">
        <v>5736</v>
      </c>
      <c r="K5862" s="29">
        <v>19.760000000000002</v>
      </c>
      <c r="L5862" s="29">
        <v>-3.95</v>
      </c>
      <c r="M5862" s="30">
        <f>IFERROR(VLOOKUP($A5862,HeadJournal!$A$1:$J$890,COLUMN(HeadJournal!I$1),0)*($K5862+$L5862)/(SUMIF($A:$A,$A5862,$K:$K)+SUMIF($A:$A,$A5862,$L:$L)),0)</f>
        <v>-1.5133058018748418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-2.2769051233579295E-15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1225.4324190524449</v>
      </c>
      <c r="Q5862" s="29"/>
      <c r="R5862" s="31"/>
      <c r="S5862" s="31"/>
      <c r="T5862" s="95" t="str">
        <f t="shared" si="436"/>
        <v/>
      </c>
      <c r="U5862" s="32">
        <f t="shared" si="437"/>
        <v>-1225.4324190524449</v>
      </c>
      <c r="V5862" s="22" t="str">
        <f t="shared" si="438"/>
        <v/>
      </c>
      <c r="X5862" s="33"/>
      <c r="Y5862" s="33"/>
    </row>
    <row r="5863" spans="1:25" x14ac:dyDescent="0.2">
      <c r="A5863" s="93" t="s">
        <v>5737</v>
      </c>
      <c r="B5863" s="94" t="str">
        <f>IFERROR(VLOOKUP($A5863,HeadJournal!$A$1:$NTR$890,COLUMN(HeadJournal!B$1),0),"")</f>
        <v>720001036170</v>
      </c>
      <c r="C5863" s="94" t="str">
        <f>IFERROR(VLOOKUP($A5863,HeadJournal!$A$1:$NTR$890,COLUMN(HeadJournal!C$1),0),"")</f>
        <v>iHerb_VP DFD1605</v>
      </c>
      <c r="D5863" s="125" t="str">
        <f>IFERROR(VLOOKUP($A5863,HeadJournal!$A$1:$NTR$890,COLUMN(HeadJournal!D$1),0),"")</f>
        <v>В пути</v>
      </c>
      <c r="E5863" s="95">
        <f>IFERROR(VLOOKUP($A5863,HeadJournal!$A$1:$NTR$890,COLUMN(HeadJournal!G$1),0),"")</f>
        <v>46155</v>
      </c>
      <c r="F5863" s="95" t="str">
        <f t="shared" si="435"/>
        <v>2026 05</v>
      </c>
      <c r="G5863" s="97" t="s">
        <v>5</v>
      </c>
      <c r="H5863" s="161" t="s">
        <v>2120</v>
      </c>
      <c r="I5863" s="97" t="s">
        <v>2005</v>
      </c>
      <c r="J5863" s="97" t="s">
        <v>2121</v>
      </c>
      <c r="K5863" s="29">
        <v>14.4</v>
      </c>
      <c r="L5863" s="29">
        <v>-2.88</v>
      </c>
      <c r="M5863" s="30">
        <f>IFERROR(VLOOKUP($A5863,HeadJournal!$A$1:$J$890,COLUMN(HeadJournal!I$1),0)*($K5863+$L5863)/(SUMIF($A:$A,$A5863,$K:$K)+SUMIF($A:$A,$A5863,$L:$L)),0)</f>
        <v>-1.1026744362807193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-1.6590731828642216E-15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892.91470382569025</v>
      </c>
      <c r="Q5863" s="29"/>
      <c r="R5863" s="31"/>
      <c r="S5863" s="31"/>
      <c r="T5863" s="95" t="str">
        <f t="shared" si="436"/>
        <v/>
      </c>
      <c r="U5863" s="32">
        <f t="shared" si="437"/>
        <v>-892.91470382569025</v>
      </c>
      <c r="V5863" s="22" t="str">
        <f t="shared" si="438"/>
        <v/>
      </c>
      <c r="X5863" s="33"/>
      <c r="Y5863" s="33"/>
    </row>
    <row r="5864" spans="1:25" x14ac:dyDescent="0.2">
      <c r="A5864" s="93" t="s">
        <v>5737</v>
      </c>
      <c r="B5864" s="94" t="str">
        <f>IFERROR(VLOOKUP($A5864,HeadJournal!$A$1:$NTR$890,COLUMN(HeadJournal!B$1),0),"")</f>
        <v>720001036170</v>
      </c>
      <c r="C5864" s="94" t="str">
        <f>IFERROR(VLOOKUP($A5864,HeadJournal!$A$1:$NTR$890,COLUMN(HeadJournal!C$1),0),"")</f>
        <v>iHerb_VP DFD1605</v>
      </c>
      <c r="D5864" s="125" t="str">
        <f>IFERROR(VLOOKUP($A5864,HeadJournal!$A$1:$NTR$890,COLUMN(HeadJournal!D$1),0),"")</f>
        <v>В пути</v>
      </c>
      <c r="E5864" s="95">
        <f>IFERROR(VLOOKUP($A5864,HeadJournal!$A$1:$NTR$890,COLUMN(HeadJournal!G$1),0),"")</f>
        <v>46155</v>
      </c>
      <c r="F5864" s="95" t="str">
        <f t="shared" si="435"/>
        <v>2026 05</v>
      </c>
      <c r="G5864" s="97" t="s">
        <v>5</v>
      </c>
      <c r="H5864" s="161" t="s">
        <v>2071</v>
      </c>
      <c r="I5864" s="97" t="s">
        <v>2005</v>
      </c>
      <c r="J5864" s="97" t="s">
        <v>2072</v>
      </c>
      <c r="K5864" s="29">
        <v>22.75</v>
      </c>
      <c r="L5864" s="29">
        <v>-4.55</v>
      </c>
      <c r="M5864" s="30">
        <f>IFERROR(VLOOKUP($A5864,HeadJournal!$A$1:$J$890,COLUMN(HeadJournal!I$1),0)*($K5864+$L5864)/(SUMIF($A:$A,$A5864,$K:$K)+SUMIF($A:$A,$A5864,$L:$L)),0)</f>
        <v>-1.7420724600962754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-2.6211052020945166E-15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1410.6812161135035</v>
      </c>
      <c r="Q5864" s="29"/>
      <c r="R5864" s="31"/>
      <c r="S5864" s="31"/>
      <c r="T5864" s="95" t="str">
        <f t="shared" si="436"/>
        <v/>
      </c>
      <c r="U5864" s="32">
        <f t="shared" si="437"/>
        <v>-1410.6812161135035</v>
      </c>
      <c r="V5864" s="22" t="str">
        <f t="shared" si="438"/>
        <v/>
      </c>
      <c r="X5864" s="33"/>
      <c r="Y5864" s="33"/>
    </row>
    <row r="5865" spans="1:25" x14ac:dyDescent="0.2">
      <c r="A5865" s="93" t="s">
        <v>5737</v>
      </c>
      <c r="B5865" s="94" t="str">
        <f>IFERROR(VLOOKUP($A5865,HeadJournal!$A$1:$NTR$890,COLUMN(HeadJournal!B$1),0),"")</f>
        <v>720001036170</v>
      </c>
      <c r="C5865" s="94" t="str">
        <f>IFERROR(VLOOKUP($A5865,HeadJournal!$A$1:$NTR$890,COLUMN(HeadJournal!C$1),0),"")</f>
        <v>iHerb_VP DFD1605</v>
      </c>
      <c r="D5865" s="125" t="str">
        <f>IFERROR(VLOOKUP($A5865,HeadJournal!$A$1:$NTR$890,COLUMN(HeadJournal!D$1),0),"")</f>
        <v>В пути</v>
      </c>
      <c r="E5865" s="95">
        <f>IFERROR(VLOOKUP($A5865,HeadJournal!$A$1:$NTR$890,COLUMN(HeadJournal!G$1),0),"")</f>
        <v>46155</v>
      </c>
      <c r="F5865" s="95" t="str">
        <f t="shared" si="435"/>
        <v>2026 05</v>
      </c>
      <c r="G5865" s="97" t="s">
        <v>5</v>
      </c>
      <c r="H5865" s="161" t="s">
        <v>4044</v>
      </c>
      <c r="I5865" s="97" t="s">
        <v>2163</v>
      </c>
      <c r="J5865" s="97" t="s">
        <v>5679</v>
      </c>
      <c r="K5865" s="29">
        <v>36.33</v>
      </c>
      <c r="L5865" s="29">
        <v>-10.41</v>
      </c>
      <c r="M5865" s="30">
        <f>IFERROR(VLOOKUP($A5865,HeadJournal!$A$1:$J$890,COLUMN(HeadJournal!I$1),0)*($K5865+$L5865)/(SUMIF($A:$A,$A5865,$K:$K)+SUMIF($A:$A,$A5865,$L:$L)),0)</f>
        <v>-2.4810174816316186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-3.7329146614444983E-15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2009.0580836078029</v>
      </c>
      <c r="Q5865" s="29"/>
      <c r="R5865" s="31"/>
      <c r="S5865" s="31"/>
      <c r="T5865" s="95" t="str">
        <f t="shared" si="436"/>
        <v/>
      </c>
      <c r="U5865" s="32">
        <f t="shared" si="437"/>
        <v>-2009.0580836078029</v>
      </c>
      <c r="V5865" s="22" t="str">
        <f t="shared" si="438"/>
        <v/>
      </c>
      <c r="X5865" s="33"/>
      <c r="Y5865" s="33"/>
    </row>
    <row r="5866" spans="1:25" x14ac:dyDescent="0.2">
      <c r="A5866" s="93" t="s">
        <v>5737</v>
      </c>
      <c r="B5866" s="94" t="str">
        <f>IFERROR(VLOOKUP($A5866,HeadJournal!$A$1:$NTR$890,COLUMN(HeadJournal!B$1),0),"")</f>
        <v>720001036170</v>
      </c>
      <c r="C5866" s="94" t="str">
        <f>IFERROR(VLOOKUP($A5866,HeadJournal!$A$1:$NTR$890,COLUMN(HeadJournal!C$1),0),"")</f>
        <v>iHerb_VP DFD1605</v>
      </c>
      <c r="D5866" s="125" t="str">
        <f>IFERROR(VLOOKUP($A5866,HeadJournal!$A$1:$NTR$890,COLUMN(HeadJournal!D$1),0),"")</f>
        <v>В пути</v>
      </c>
      <c r="E5866" s="95">
        <f>IFERROR(VLOOKUP($A5866,HeadJournal!$A$1:$NTR$890,COLUMN(HeadJournal!G$1),0),"")</f>
        <v>46155</v>
      </c>
      <c r="F5866" s="95" t="str">
        <f t="shared" si="435"/>
        <v>2026 05</v>
      </c>
      <c r="G5866" s="97" t="s">
        <v>5</v>
      </c>
      <c r="H5866" s="161" t="s">
        <v>2190</v>
      </c>
      <c r="I5866" s="97" t="s">
        <v>2005</v>
      </c>
      <c r="J5866" s="97" t="s">
        <v>2191</v>
      </c>
      <c r="K5866" s="29">
        <v>15.16</v>
      </c>
      <c r="L5866" s="29">
        <v>-3.03</v>
      </c>
      <c r="M5866" s="30">
        <f>IFERROR(VLOOKUP($A5866,HeadJournal!$A$1:$J$890,COLUMN(HeadJournal!I$1),0)*($K5866+$L5866)/(SUMIF($A:$A,$A5866,$K:$K)+SUMIF($A:$A,$A5866,$L:$L)),0)</f>
        <v>-1.1610625791740561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-1.7469234121651918E-15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940.19577755257149</v>
      </c>
      <c r="Q5866" s="29"/>
      <c r="R5866" s="31"/>
      <c r="S5866" s="31"/>
      <c r="T5866" s="95" t="str">
        <f t="shared" si="436"/>
        <v/>
      </c>
      <c r="U5866" s="32">
        <f t="shared" si="437"/>
        <v>-940.19577755257149</v>
      </c>
      <c r="V5866" s="22" t="str">
        <f t="shared" si="438"/>
        <v/>
      </c>
      <c r="X5866" s="33"/>
      <c r="Y5866" s="33"/>
    </row>
    <row r="5867" spans="1:25" x14ac:dyDescent="0.2">
      <c r="A5867" s="93" t="s">
        <v>5737</v>
      </c>
      <c r="B5867" s="94" t="str">
        <f>IFERROR(VLOOKUP($A5867,HeadJournal!$A$1:$NTR$890,COLUMN(HeadJournal!B$1),0),"")</f>
        <v>720001036170</v>
      </c>
      <c r="C5867" s="94" t="str">
        <f>IFERROR(VLOOKUP($A5867,HeadJournal!$A$1:$NTR$890,COLUMN(HeadJournal!C$1),0),"")</f>
        <v>iHerb_VP DFD1605</v>
      </c>
      <c r="D5867" s="125" t="str">
        <f>IFERROR(VLOOKUP($A5867,HeadJournal!$A$1:$NTR$890,COLUMN(HeadJournal!D$1),0),"")</f>
        <v>В пути</v>
      </c>
      <c r="E5867" s="95">
        <f>IFERROR(VLOOKUP($A5867,HeadJournal!$A$1:$NTR$890,COLUMN(HeadJournal!G$1),0),"")</f>
        <v>46155</v>
      </c>
      <c r="F5867" s="95" t="str">
        <f t="shared" si="435"/>
        <v>2026 05</v>
      </c>
      <c r="G5867" s="97" t="s">
        <v>5</v>
      </c>
      <c r="H5867" s="161" t="s">
        <v>2189</v>
      </c>
      <c r="I5867" s="97" t="s">
        <v>2005</v>
      </c>
      <c r="J5867" s="97" t="s">
        <v>5643</v>
      </c>
      <c r="K5867" s="29">
        <v>32.950000000000003</v>
      </c>
      <c r="L5867" s="29">
        <v>-6.59</v>
      </c>
      <c r="M5867" s="30">
        <f>IFERROR(VLOOKUP($A5867,HeadJournal!$A$1:$J$890,COLUMN(HeadJournal!I$1),0)*($K5867+$L5867)/(SUMIF($A:$A,$A5867,$K:$K)+SUMIF($A:$A,$A5867,$L:$L)),0)</f>
        <v>-2.5231335191284519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-3.796282039956674E-15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2043.1624646567011</v>
      </c>
      <c r="Q5867" s="29"/>
      <c r="R5867" s="31"/>
      <c r="S5867" s="31"/>
      <c r="T5867" s="95" t="str">
        <f t="shared" si="436"/>
        <v/>
      </c>
      <c r="U5867" s="32">
        <f t="shared" si="437"/>
        <v>-2043.1624646567011</v>
      </c>
      <c r="V5867" s="22" t="str">
        <f t="shared" si="438"/>
        <v/>
      </c>
      <c r="X5867" s="33"/>
      <c r="Y5867" s="33"/>
    </row>
    <row r="5868" spans="1:25" x14ac:dyDescent="0.2">
      <c r="A5868" s="93" t="s">
        <v>5737</v>
      </c>
      <c r="B5868" s="94" t="str">
        <f>IFERROR(VLOOKUP($A5868,HeadJournal!$A$1:$NTR$890,COLUMN(HeadJournal!B$1),0),"")</f>
        <v>720001036170</v>
      </c>
      <c r="C5868" s="94" t="str">
        <f>IFERROR(VLOOKUP($A5868,HeadJournal!$A$1:$NTR$890,COLUMN(HeadJournal!C$1),0),"")</f>
        <v>iHerb_VP DFD1605</v>
      </c>
      <c r="D5868" s="125" t="str">
        <f>IFERROR(VLOOKUP($A5868,HeadJournal!$A$1:$NTR$890,COLUMN(HeadJournal!D$1),0),"")</f>
        <v>В пути</v>
      </c>
      <c r="E5868" s="95">
        <f>IFERROR(VLOOKUP($A5868,HeadJournal!$A$1:$NTR$890,COLUMN(HeadJournal!G$1),0),"")</f>
        <v>46155</v>
      </c>
      <c r="F5868" s="95" t="str">
        <f t="shared" si="435"/>
        <v>2026 05</v>
      </c>
      <c r="G5868" s="97" t="s">
        <v>5</v>
      </c>
      <c r="H5868" s="161" t="s">
        <v>5083</v>
      </c>
      <c r="I5868" s="97" t="s">
        <v>2052</v>
      </c>
      <c r="J5868" s="97" t="s">
        <v>5084</v>
      </c>
      <c r="K5868" s="29">
        <v>20.52</v>
      </c>
      <c r="L5868" s="29">
        <v>0</v>
      </c>
      <c r="M5868" s="30">
        <f>IFERROR(VLOOKUP($A5868,HeadJournal!$A$1:$J$890,COLUMN(HeadJournal!I$1),0)*($K5868+$L5868)/(SUMIF($A:$A,$A5868,$K:$K)+SUMIF($A:$A,$A5868,$L:$L)),0)</f>
        <v>-1.9641388396250314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-2.9552241069768945E-15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1590.5043161895105</v>
      </c>
      <c r="Q5868" s="29"/>
      <c r="R5868" s="31"/>
      <c r="S5868" s="31"/>
      <c r="T5868" s="95" t="str">
        <f t="shared" si="436"/>
        <v/>
      </c>
      <c r="U5868" s="32">
        <f t="shared" si="437"/>
        <v>-1590.5043161895105</v>
      </c>
      <c r="V5868" s="22" t="str">
        <f t="shared" si="438"/>
        <v/>
      </c>
      <c r="X5868" s="33"/>
      <c r="Y5868" s="33"/>
    </row>
    <row r="5869" spans="1:25" x14ac:dyDescent="0.2">
      <c r="A5869" s="93" t="s">
        <v>5737</v>
      </c>
      <c r="B5869" s="94" t="str">
        <f>IFERROR(VLOOKUP($A5869,HeadJournal!$A$1:$NTR$890,COLUMN(HeadJournal!B$1),0),"")</f>
        <v>720001036170</v>
      </c>
      <c r="C5869" s="94" t="str">
        <f>IFERROR(VLOOKUP($A5869,HeadJournal!$A$1:$NTR$890,COLUMN(HeadJournal!C$1),0),"")</f>
        <v>iHerb_VP DFD1605</v>
      </c>
      <c r="D5869" s="125" t="str">
        <f>IFERROR(VLOOKUP($A5869,HeadJournal!$A$1:$NTR$890,COLUMN(HeadJournal!D$1),0),"")</f>
        <v>В пути</v>
      </c>
      <c r="E5869" s="95">
        <f>IFERROR(VLOOKUP($A5869,HeadJournal!$A$1:$NTR$890,COLUMN(HeadJournal!G$1),0),"")</f>
        <v>46155</v>
      </c>
      <c r="F5869" s="95" t="str">
        <f t="shared" si="435"/>
        <v>2026 05</v>
      </c>
      <c r="G5869" s="97" t="s">
        <v>5</v>
      </c>
      <c r="H5869" s="161" t="s">
        <v>5083</v>
      </c>
      <c r="I5869" s="97" t="s">
        <v>2052</v>
      </c>
      <c r="J5869" s="97" t="s">
        <v>5084</v>
      </c>
      <c r="K5869" s="29">
        <v>20.52</v>
      </c>
      <c r="L5869" s="29">
        <v>0</v>
      </c>
      <c r="M5869" s="30">
        <f>IFERROR(VLOOKUP($A5869,HeadJournal!$A$1:$J$890,COLUMN(HeadJournal!I$1),0)*($K5869+$L5869)/(SUMIF($A:$A,$A5869,$K:$K)+SUMIF($A:$A,$A5869,$L:$L)),0)</f>
        <v>-1.9641388396250314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-2.9552241069768945E-15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1590.5043161895105</v>
      </c>
      <c r="Q5869" s="29"/>
      <c r="R5869" s="31"/>
      <c r="S5869" s="31"/>
      <c r="T5869" s="95" t="str">
        <f t="shared" si="436"/>
        <v/>
      </c>
      <c r="U5869" s="32">
        <f t="shared" si="437"/>
        <v>-1590.5043161895105</v>
      </c>
      <c r="V5869" s="22" t="str">
        <f t="shared" si="438"/>
        <v/>
      </c>
      <c r="X5869" s="33"/>
      <c r="Y5869" s="33"/>
    </row>
    <row r="5870" spans="1:25" x14ac:dyDescent="0.2">
      <c r="A5870" s="93" t="s">
        <v>5737</v>
      </c>
      <c r="B5870" s="94" t="str">
        <f>IFERROR(VLOOKUP($A5870,HeadJournal!$A$1:$NTR$890,COLUMN(HeadJournal!B$1),0),"")</f>
        <v>720001036170</v>
      </c>
      <c r="C5870" s="94" t="str">
        <f>IFERROR(VLOOKUP($A5870,HeadJournal!$A$1:$NTR$890,COLUMN(HeadJournal!C$1),0),"")</f>
        <v>iHerb_VP DFD1605</v>
      </c>
      <c r="D5870" s="125" t="str">
        <f>IFERROR(VLOOKUP($A5870,HeadJournal!$A$1:$NTR$890,COLUMN(HeadJournal!D$1),0),"")</f>
        <v>В пути</v>
      </c>
      <c r="E5870" s="95">
        <f>IFERROR(VLOOKUP($A5870,HeadJournal!$A$1:$NTR$890,COLUMN(HeadJournal!G$1),0),"")</f>
        <v>46155</v>
      </c>
      <c r="F5870" s="95" t="str">
        <f t="shared" si="435"/>
        <v>2026 05</v>
      </c>
      <c r="G5870" s="97" t="s">
        <v>5</v>
      </c>
      <c r="H5870" s="161" t="s">
        <v>2051</v>
      </c>
      <c r="I5870" s="97" t="s">
        <v>2052</v>
      </c>
      <c r="J5870" s="97" t="s">
        <v>5583</v>
      </c>
      <c r="K5870" s="29">
        <v>20.25</v>
      </c>
      <c r="L5870" s="29">
        <v>-8.1</v>
      </c>
      <c r="M5870" s="30">
        <f>IFERROR(VLOOKUP($A5870,HeadJournal!$A$1:$J$890,COLUMN(HeadJournal!I$1),0)*($K5870+$L5870)/(SUMIF($A:$A,$A5870,$K:$K)+SUMIF($A:$A,$A5870,$L:$L)),0)</f>
        <v>-1.1629769445148213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-1.7498037475521087E-15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941.74597669115769</v>
      </c>
      <c r="Q5870" s="29"/>
      <c r="R5870" s="31"/>
      <c r="S5870" s="31"/>
      <c r="T5870" s="95" t="str">
        <f t="shared" si="436"/>
        <v/>
      </c>
      <c r="U5870" s="32">
        <f t="shared" si="437"/>
        <v>-941.74597669115769</v>
      </c>
      <c r="V5870" s="22" t="str">
        <f t="shared" si="438"/>
        <v/>
      </c>
      <c r="X5870" s="33"/>
      <c r="Y5870" s="33"/>
    </row>
    <row r="5871" spans="1:25" x14ac:dyDescent="0.2">
      <c r="A5871" s="93" t="s">
        <v>5737</v>
      </c>
      <c r="B5871" s="94" t="str">
        <f>IFERROR(VLOOKUP($A5871,HeadJournal!$A$1:$NTR$890,COLUMN(HeadJournal!B$1),0),"")</f>
        <v>720001036170</v>
      </c>
      <c r="C5871" s="94" t="str">
        <f>IFERROR(VLOOKUP($A5871,HeadJournal!$A$1:$NTR$890,COLUMN(HeadJournal!C$1),0),"")</f>
        <v>iHerb_VP DFD1605</v>
      </c>
      <c r="D5871" s="125" t="str">
        <f>IFERROR(VLOOKUP($A5871,HeadJournal!$A$1:$NTR$890,COLUMN(HeadJournal!D$1),0),"")</f>
        <v>В пути</v>
      </c>
      <c r="E5871" s="95">
        <f>IFERROR(VLOOKUP($A5871,HeadJournal!$A$1:$NTR$890,COLUMN(HeadJournal!G$1),0),"")</f>
        <v>46155</v>
      </c>
      <c r="F5871" s="95" t="str">
        <f t="shared" si="435"/>
        <v>2026 05</v>
      </c>
      <c r="G5871" s="97" t="s">
        <v>5</v>
      </c>
      <c r="H5871" s="161" t="s">
        <v>2051</v>
      </c>
      <c r="I5871" s="97" t="s">
        <v>2052</v>
      </c>
      <c r="J5871" s="97" t="s">
        <v>5583</v>
      </c>
      <c r="K5871" s="29">
        <v>20.25</v>
      </c>
      <c r="L5871" s="29">
        <v>-8.1</v>
      </c>
      <c r="M5871" s="30">
        <f>IFERROR(VLOOKUP($A5871,HeadJournal!$A$1:$J$890,COLUMN(HeadJournal!I$1),0)*($K5871+$L5871)/(SUMIF($A:$A,$A5871,$K:$K)+SUMIF($A:$A,$A5871,$L:$L)),0)</f>
        <v>-1.1629769445148213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-1.7498037475521087E-15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941.74597669115769</v>
      </c>
      <c r="Q5871" s="29"/>
      <c r="R5871" s="31"/>
      <c r="S5871" s="31"/>
      <c r="T5871" s="95" t="str">
        <f t="shared" si="436"/>
        <v/>
      </c>
      <c r="U5871" s="32">
        <f t="shared" si="437"/>
        <v>-941.74597669115769</v>
      </c>
      <c r="V5871" s="22" t="str">
        <f t="shared" si="438"/>
        <v/>
      </c>
      <c r="X5871" s="33"/>
      <c r="Y5871" s="33"/>
    </row>
    <row r="5872" spans="1:25" x14ac:dyDescent="0.2">
      <c r="A5872" s="93" t="s">
        <v>5737</v>
      </c>
      <c r="B5872" s="94" t="str">
        <f>IFERROR(VLOOKUP($A5872,HeadJournal!$A$1:$NTR$890,COLUMN(HeadJournal!B$1),0),"")</f>
        <v>720001036170</v>
      </c>
      <c r="C5872" s="94" t="str">
        <f>IFERROR(VLOOKUP($A5872,HeadJournal!$A$1:$NTR$890,COLUMN(HeadJournal!C$1),0),"")</f>
        <v>iHerb_VP DFD1605</v>
      </c>
      <c r="D5872" s="125" t="str">
        <f>IFERROR(VLOOKUP($A5872,HeadJournal!$A$1:$NTR$890,COLUMN(HeadJournal!D$1),0),"")</f>
        <v>В пути</v>
      </c>
      <c r="E5872" s="95">
        <f>IFERROR(VLOOKUP($A5872,HeadJournal!$A$1:$NTR$890,COLUMN(HeadJournal!G$1),0),"")</f>
        <v>46155</v>
      </c>
      <c r="F5872" s="95" t="str">
        <f t="shared" si="419"/>
        <v>2026 05</v>
      </c>
      <c r="G5872" s="97" t="s">
        <v>7</v>
      </c>
      <c r="H5872" s="161" t="s">
        <v>5566</v>
      </c>
      <c r="I5872" s="97" t="s">
        <v>2716</v>
      </c>
      <c r="J5872" s="97" t="s">
        <v>5567</v>
      </c>
      <c r="K5872" s="29">
        <v>8.94</v>
      </c>
      <c r="L5872" s="29">
        <v>-2.68</v>
      </c>
      <c r="M5872" s="30">
        <f>IFERROR(VLOOKUP($A5872,HeadJournal!$A$1:$J$890,COLUMN(HeadJournal!I$1),0)*($K5872+$L5872)/(SUMIF($A:$A,$A5872,$K:$K)+SUMIF($A:$A,$A5872,$L:$L)),0)</f>
        <v>-0.59919635165948815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-9.0154497610503709E-16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485.21233037750176</v>
      </c>
      <c r="Q5872" s="29"/>
      <c r="R5872" s="31"/>
      <c r="S5872" s="31"/>
      <c r="T5872" s="95" t="str">
        <f t="shared" si="420"/>
        <v/>
      </c>
      <c r="U5872" s="32">
        <f t="shared" si="354"/>
        <v>-485.21233037750176</v>
      </c>
      <c r="V5872" s="22" t="str">
        <f t="shared" si="355"/>
        <v/>
      </c>
      <c r="X5872" s="33"/>
      <c r="Y5872" s="33"/>
    </row>
    <row r="5873" spans="1:25" x14ac:dyDescent="0.2">
      <c r="A5873" s="93" t="s">
        <v>5740</v>
      </c>
      <c r="B5873" s="94">
        <f>IFERROR(VLOOKUP($A5873,HeadJournal!$A$1:$NTR$890,COLUMN(HeadJournal!B$1),0),"")</f>
        <v>0</v>
      </c>
      <c r="C5873" s="94" t="str">
        <f>IFERROR(VLOOKUP($A5873,HeadJournal!$A$1:$NTR$890,COLUMN(HeadJournal!C$1),0),"")</f>
        <v>Наташа KZ</v>
      </c>
      <c r="D5873" s="125" t="str">
        <f>IFERROR(VLOOKUP($A5873,HeadJournal!$A$1:$NTR$890,COLUMN(HeadJournal!D$1),0),"")</f>
        <v>Доставлен</v>
      </c>
      <c r="E5873" s="95">
        <f>IFERROR(VLOOKUP($A5873,HeadJournal!$A$1:$NTR$890,COLUMN(HeadJournal!G$1),0),"")</f>
        <v>46129</v>
      </c>
      <c r="F5873" s="95" t="str">
        <f t="shared" si="419"/>
        <v>2026 04</v>
      </c>
      <c r="G5873" s="97" t="s">
        <v>5</v>
      </c>
      <c r="H5873" s="161" t="s">
        <v>2051</v>
      </c>
      <c r="I5873" s="97" t="s">
        <v>2052</v>
      </c>
      <c r="J5873" s="97" t="s">
        <v>5583</v>
      </c>
      <c r="K5873" s="29">
        <v>1223</v>
      </c>
      <c r="L5873" s="29">
        <v>0</v>
      </c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1223</v>
      </c>
      <c r="Q5873" s="29"/>
      <c r="R5873" s="31"/>
      <c r="S5873" s="31"/>
      <c r="T5873" s="95" t="str">
        <f t="shared" si="420"/>
        <v/>
      </c>
      <c r="U5873" s="32">
        <f t="shared" si="354"/>
        <v>-1223</v>
      </c>
      <c r="V5873" s="22" t="str">
        <f t="shared" si="355"/>
        <v/>
      </c>
      <c r="X5873" s="33"/>
      <c r="Y5873" s="33"/>
    </row>
    <row r="5874" spans="1:25" x14ac:dyDescent="0.2">
      <c r="A5874" s="93" t="s">
        <v>5740</v>
      </c>
      <c r="B5874" s="94">
        <f>IFERROR(VLOOKUP($A5874,HeadJournal!$A$1:$NTR$890,COLUMN(HeadJournal!B$1),0),"")</f>
        <v>0</v>
      </c>
      <c r="C5874" s="94" t="str">
        <f>IFERROR(VLOOKUP($A5874,HeadJournal!$A$1:$NTR$890,COLUMN(HeadJournal!C$1),0),"")</f>
        <v>Наташа KZ</v>
      </c>
      <c r="D5874" s="125" t="str">
        <f>IFERROR(VLOOKUP($A5874,HeadJournal!$A$1:$NTR$890,COLUMN(HeadJournal!D$1),0),"")</f>
        <v>Доставлен</v>
      </c>
      <c r="E5874" s="95">
        <f>IFERROR(VLOOKUP($A5874,HeadJournal!$A$1:$NTR$890,COLUMN(HeadJournal!G$1),0),"")</f>
        <v>46129</v>
      </c>
      <c r="F5874" s="95" t="str">
        <f t="shared" si="419"/>
        <v>2026 04</v>
      </c>
      <c r="G5874" s="97" t="s">
        <v>5</v>
      </c>
      <c r="H5874" s="161" t="s">
        <v>2051</v>
      </c>
      <c r="I5874" s="97" t="s">
        <v>2052</v>
      </c>
      <c r="J5874" s="97" t="s">
        <v>5583</v>
      </c>
      <c r="K5874" s="29">
        <v>1223</v>
      </c>
      <c r="L5874" s="29">
        <v>0</v>
      </c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1223</v>
      </c>
      <c r="Q5874" s="29"/>
      <c r="R5874" s="31"/>
      <c r="S5874" s="31"/>
      <c r="T5874" s="95" t="str">
        <f t="shared" si="420"/>
        <v/>
      </c>
      <c r="U5874" s="32">
        <f t="shared" si="354"/>
        <v>-1223</v>
      </c>
      <c r="V5874" s="22" t="str">
        <f t="shared" si="355"/>
        <v/>
      </c>
      <c r="X5874" s="33"/>
      <c r="Y5874" s="33"/>
    </row>
    <row r="5875" spans="1:25" x14ac:dyDescent="0.2">
      <c r="A5875" s="93" t="s">
        <v>5740</v>
      </c>
      <c r="B5875" s="94">
        <f>IFERROR(VLOOKUP($A5875,HeadJournal!$A$1:$NTR$890,COLUMN(HeadJournal!B$1),0),"")</f>
        <v>0</v>
      </c>
      <c r="C5875" s="94" t="str">
        <f>IFERROR(VLOOKUP($A5875,HeadJournal!$A$1:$NTR$890,COLUMN(HeadJournal!C$1),0),"")</f>
        <v>Наташа KZ</v>
      </c>
      <c r="D5875" s="125" t="str">
        <f>IFERROR(VLOOKUP($A5875,HeadJournal!$A$1:$NTR$890,COLUMN(HeadJournal!D$1),0),"")</f>
        <v>Доставлен</v>
      </c>
      <c r="E5875" s="95">
        <f>IFERROR(VLOOKUP($A5875,HeadJournal!$A$1:$NTR$890,COLUMN(HeadJournal!G$1),0),"")</f>
        <v>46129</v>
      </c>
      <c r="F5875" s="95" t="str">
        <f t="shared" si="419"/>
        <v>2026 04</v>
      </c>
      <c r="G5875" s="97" t="s">
        <v>5</v>
      </c>
      <c r="H5875" s="161" t="s">
        <v>2051</v>
      </c>
      <c r="I5875" s="97" t="s">
        <v>2052</v>
      </c>
      <c r="J5875" s="97" t="s">
        <v>5583</v>
      </c>
      <c r="K5875" s="29">
        <v>1223</v>
      </c>
      <c r="L5875" s="29">
        <v>0</v>
      </c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1223</v>
      </c>
      <c r="Q5875" s="29"/>
      <c r="R5875" s="31"/>
      <c r="S5875" s="31"/>
      <c r="T5875" s="95" t="str">
        <f t="shared" si="420"/>
        <v/>
      </c>
      <c r="U5875" s="32">
        <f t="shared" si="354"/>
        <v>-1223</v>
      </c>
      <c r="V5875" s="22" t="str">
        <f t="shared" si="355"/>
        <v/>
      </c>
      <c r="X5875" s="33"/>
      <c r="Y5875" s="33"/>
    </row>
    <row r="5876" spans="1:25" x14ac:dyDescent="0.2">
      <c r="A5876" s="93" t="s">
        <v>5740</v>
      </c>
      <c r="B5876" s="94">
        <f>IFERROR(VLOOKUP($A5876,HeadJournal!$A$1:$NTR$890,COLUMN(HeadJournal!B$1),0),"")</f>
        <v>0</v>
      </c>
      <c r="C5876" s="94" t="str">
        <f>IFERROR(VLOOKUP($A5876,HeadJournal!$A$1:$NTR$890,COLUMN(HeadJournal!C$1),0),"")</f>
        <v>Наташа KZ</v>
      </c>
      <c r="D5876" s="125" t="str">
        <f>IFERROR(VLOOKUP($A5876,HeadJournal!$A$1:$NTR$890,COLUMN(HeadJournal!D$1),0),"")</f>
        <v>Доставлен</v>
      </c>
      <c r="E5876" s="95">
        <f>IFERROR(VLOOKUP($A5876,HeadJournal!$A$1:$NTR$890,COLUMN(HeadJournal!G$1),0),"")</f>
        <v>46129</v>
      </c>
      <c r="F5876" s="95" t="str">
        <f t="shared" si="419"/>
        <v>2026 04</v>
      </c>
      <c r="G5876" s="97" t="s">
        <v>5</v>
      </c>
      <c r="H5876" s="161" t="s">
        <v>2051</v>
      </c>
      <c r="I5876" s="97" t="s">
        <v>2052</v>
      </c>
      <c r="J5876" s="97" t="s">
        <v>5583</v>
      </c>
      <c r="K5876" s="29">
        <v>1223</v>
      </c>
      <c r="L5876" s="29">
        <v>0</v>
      </c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1223</v>
      </c>
      <c r="Q5876" s="29"/>
      <c r="R5876" s="31"/>
      <c r="S5876" s="31"/>
      <c r="T5876" s="95" t="str">
        <f t="shared" si="420"/>
        <v/>
      </c>
      <c r="U5876" s="32">
        <f t="shared" si="354"/>
        <v>-1223</v>
      </c>
      <c r="V5876" s="22" t="str">
        <f t="shared" si="355"/>
        <v/>
      </c>
      <c r="X5876" s="33"/>
      <c r="Y5876" s="33"/>
    </row>
    <row r="5877" spans="1:25" x14ac:dyDescent="0.2">
      <c r="A5877" s="93" t="s">
        <v>5741</v>
      </c>
      <c r="B5877" s="94">
        <f>IFERROR(VLOOKUP($A5877,HeadJournal!$A$1:$NTR$890,COLUMN(HeadJournal!B$1),0),"")</f>
        <v>0</v>
      </c>
      <c r="C5877" s="94" t="str">
        <f>IFERROR(VLOOKUP($A5877,HeadJournal!$A$1:$NTR$890,COLUMN(HeadJournal!C$1),0),"")</f>
        <v>OZON_OA</v>
      </c>
      <c r="D5877" s="125" t="str">
        <f>IFERROR(VLOOKUP($A5877,HeadJournal!$A$1:$NTR$890,COLUMN(HeadJournal!D$1),0),"")</f>
        <v>Доставлен</v>
      </c>
      <c r="E5877" s="95">
        <f>IFERROR(VLOOKUP($A5877,HeadJournal!$A$1:$NTR$890,COLUMN(HeadJournal!G$1),0),"")</f>
        <v>46160</v>
      </c>
      <c r="F5877" s="95" t="str">
        <f t="shared" si="419"/>
        <v>2026 05</v>
      </c>
      <c r="G5877" s="97" t="s">
        <v>5</v>
      </c>
      <c r="H5877" s="161" t="s">
        <v>2089</v>
      </c>
      <c r="I5877" s="97" t="s">
        <v>2005</v>
      </c>
      <c r="J5877" s="97" t="s">
        <v>3781</v>
      </c>
      <c r="K5877" s="29">
        <v>2643</v>
      </c>
      <c r="L5877" s="29">
        <v>0</v>
      </c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2643</v>
      </c>
      <c r="Q5877" s="29"/>
      <c r="R5877" s="31"/>
      <c r="S5877" s="31"/>
      <c r="T5877" s="95" t="str">
        <f t="shared" si="420"/>
        <v/>
      </c>
      <c r="U5877" s="32">
        <f t="shared" si="354"/>
        <v>-2643</v>
      </c>
      <c r="V5877" s="22" t="str">
        <f t="shared" si="355"/>
        <v/>
      </c>
      <c r="X5877" s="33"/>
      <c r="Y5877" s="33"/>
    </row>
    <row r="5878" spans="1:25" x14ac:dyDescent="0.2">
      <c r="A5878" s="93" t="s">
        <v>5742</v>
      </c>
      <c r="B5878" s="94">
        <f>IFERROR(VLOOKUP($A5878,HeadJournal!$A$1:$NTR$890,COLUMN(HeadJournal!B$1),0),"")</f>
        <v>0</v>
      </c>
      <c r="C5878" s="94" t="str">
        <f>IFERROR(VLOOKUP($A5878,HeadJournal!$A$1:$NTR$890,COLUMN(HeadJournal!C$1),0),"")</f>
        <v>OZON_OA</v>
      </c>
      <c r="D5878" s="125" t="str">
        <f>IFERROR(VLOOKUP($A5878,HeadJournal!$A$1:$NTR$890,COLUMN(HeadJournal!D$1),0),"")</f>
        <v>Доставлен</v>
      </c>
      <c r="E5878" s="95">
        <f>IFERROR(VLOOKUP($A5878,HeadJournal!$A$1:$NTR$890,COLUMN(HeadJournal!G$1),0),"")</f>
        <v>46160</v>
      </c>
      <c r="F5878" s="95" t="str">
        <f t="shared" si="419"/>
        <v>2026 05</v>
      </c>
      <c r="G5878" s="97" t="s">
        <v>6</v>
      </c>
      <c r="H5878" s="161" t="s">
        <v>2280</v>
      </c>
      <c r="I5878" s="97" t="s">
        <v>2281</v>
      </c>
      <c r="J5878" s="97" t="s">
        <v>737</v>
      </c>
      <c r="K5878" s="29">
        <v>894</v>
      </c>
      <c r="L5878" s="29">
        <v>0</v>
      </c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894</v>
      </c>
      <c r="Q5878" s="29"/>
      <c r="R5878" s="31"/>
      <c r="S5878" s="31"/>
      <c r="T5878" s="95" t="str">
        <f t="shared" si="420"/>
        <v/>
      </c>
      <c r="U5878" s="32">
        <f t="shared" si="354"/>
        <v>-894</v>
      </c>
      <c r="V5878" s="22" t="str">
        <f t="shared" si="355"/>
        <v/>
      </c>
      <c r="X5878" s="33"/>
      <c r="Y5878" s="33"/>
    </row>
    <row r="5879" spans="1:25" x14ac:dyDescent="0.2">
      <c r="A5879" s="93" t="s">
        <v>5743</v>
      </c>
      <c r="B5879" s="94">
        <f>IFERROR(VLOOKUP($A5879,HeadJournal!$A$1:$NTR$890,COLUMN(HeadJournal!B$1),0),"")</f>
        <v>0</v>
      </c>
      <c r="C5879" s="94" t="str">
        <f>IFERROR(VLOOKUP($A5879,HeadJournal!$A$1:$NTR$890,COLUMN(HeadJournal!C$1),0),"")</f>
        <v>OZON_OA</v>
      </c>
      <c r="D5879" s="125" t="str">
        <f>IFERROR(VLOOKUP($A5879,HeadJournal!$A$1:$NTR$890,COLUMN(HeadJournal!D$1),0),"")</f>
        <v>Доставлен</v>
      </c>
      <c r="E5879" s="95">
        <f>IFERROR(VLOOKUP($A5879,HeadJournal!$A$1:$NTR$890,COLUMN(HeadJournal!G$1),0),"")</f>
        <v>46160</v>
      </c>
      <c r="F5879" s="95" t="str">
        <f t="shared" ref="F5879:F5886" si="439">IFERROR(TEXT(E5879, "ГГГГ ММ"),"")</f>
        <v>2026 05</v>
      </c>
      <c r="G5879" s="97" t="s">
        <v>6</v>
      </c>
      <c r="H5879" s="161" t="s">
        <v>2280</v>
      </c>
      <c r="I5879" s="97" t="s">
        <v>2281</v>
      </c>
      <c r="J5879" s="97" t="s">
        <v>737</v>
      </c>
      <c r="K5879" s="29">
        <v>649</v>
      </c>
      <c r="L5879" s="29">
        <v>0</v>
      </c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649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-649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 t="s">
        <v>5744</v>
      </c>
      <c r="B5880" s="94">
        <f>IFERROR(VLOOKUP($A5880,HeadJournal!$A$1:$NTR$890,COLUMN(HeadJournal!B$1),0),"")</f>
        <v>0</v>
      </c>
      <c r="C5880" s="94" t="str">
        <f>IFERROR(VLOOKUP($A5880,HeadJournal!$A$1:$NTR$890,COLUMN(HeadJournal!C$1),0),"")</f>
        <v>OZON_OA</v>
      </c>
      <c r="D5880" s="125" t="str">
        <f>IFERROR(VLOOKUP($A5880,HeadJournal!$A$1:$NTR$890,COLUMN(HeadJournal!D$1),0),"")</f>
        <v>Доставлен</v>
      </c>
      <c r="E5880" s="95">
        <f>IFERROR(VLOOKUP($A5880,HeadJournal!$A$1:$NTR$890,COLUMN(HeadJournal!G$1),0),"")</f>
        <v>46160</v>
      </c>
      <c r="F5880" s="95" t="str">
        <f t="shared" si="439"/>
        <v>2026 05</v>
      </c>
      <c r="G5880" s="97" t="s">
        <v>6</v>
      </c>
      <c r="H5880" s="161" t="s">
        <v>2280</v>
      </c>
      <c r="I5880" s="97" t="s">
        <v>2281</v>
      </c>
      <c r="J5880" s="97" t="s">
        <v>737</v>
      </c>
      <c r="K5880" s="29">
        <v>649</v>
      </c>
      <c r="L5880" s="29">
        <v>0</v>
      </c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649</v>
      </c>
      <c r="Q5880" s="29"/>
      <c r="R5880" s="31"/>
      <c r="S5880" s="31"/>
      <c r="T5880" s="95" t="str">
        <f t="shared" si="440"/>
        <v/>
      </c>
      <c r="U5880" s="32">
        <f t="shared" si="441"/>
        <v>-649</v>
      </c>
      <c r="V5880" s="22" t="str">
        <f t="shared" si="442"/>
        <v/>
      </c>
      <c r="X5880" s="33"/>
      <c r="Y5880" s="33"/>
    </row>
    <row r="5881" spans="1:25" x14ac:dyDescent="0.2">
      <c r="A5881" s="93" t="s">
        <v>5745</v>
      </c>
      <c r="B5881" s="94">
        <f>IFERROR(VLOOKUP($A5881,HeadJournal!$A$1:$NTR$890,COLUMN(HeadJournal!B$1),0),"")</f>
        <v>0</v>
      </c>
      <c r="C5881" s="94" t="str">
        <f>IFERROR(VLOOKUP($A5881,HeadJournal!$A$1:$NTR$890,COLUMN(HeadJournal!C$1),0),"")</f>
        <v>OZON_OA</v>
      </c>
      <c r="D5881" s="125" t="str">
        <f>IFERROR(VLOOKUP($A5881,HeadJournal!$A$1:$NTR$890,COLUMN(HeadJournal!D$1),0),"")</f>
        <v>Доставлен</v>
      </c>
      <c r="E5881" s="95">
        <f>IFERROR(VLOOKUP($A5881,HeadJournal!$A$1:$NTR$890,COLUMN(HeadJournal!G$1),0),"")</f>
        <v>46166</v>
      </c>
      <c r="F5881" s="95" t="str">
        <f t="shared" si="439"/>
        <v>2026 05</v>
      </c>
      <c r="G5881" s="97" t="s">
        <v>6</v>
      </c>
      <c r="H5881" s="161" t="s">
        <v>2280</v>
      </c>
      <c r="I5881" s="97" t="s">
        <v>2281</v>
      </c>
      <c r="J5881" s="97" t="s">
        <v>737</v>
      </c>
      <c r="K5881" s="29">
        <v>749</v>
      </c>
      <c r="L5881" s="29">
        <v>0</v>
      </c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749</v>
      </c>
      <c r="Q5881" s="29"/>
      <c r="R5881" s="31"/>
      <c r="S5881" s="31"/>
      <c r="T5881" s="95" t="str">
        <f t="shared" si="440"/>
        <v/>
      </c>
      <c r="U5881" s="32">
        <f t="shared" si="441"/>
        <v>-749</v>
      </c>
      <c r="V5881" s="22" t="str">
        <f t="shared" si="442"/>
        <v/>
      </c>
      <c r="X5881" s="33"/>
      <c r="Y5881" s="33"/>
    </row>
    <row r="5882" spans="1:25" x14ac:dyDescent="0.2">
      <c r="A5882" s="93" t="s">
        <v>5745</v>
      </c>
      <c r="B5882" s="94">
        <f>IFERROR(VLOOKUP($A5882,HeadJournal!$A$1:$NTR$890,COLUMN(HeadJournal!B$1),0),"")</f>
        <v>0</v>
      </c>
      <c r="C5882" s="94" t="str">
        <f>IFERROR(VLOOKUP($A5882,HeadJournal!$A$1:$NTR$890,COLUMN(HeadJournal!C$1),0),"")</f>
        <v>OZON_OA</v>
      </c>
      <c r="D5882" s="125" t="str">
        <f>IFERROR(VLOOKUP($A5882,HeadJournal!$A$1:$NTR$890,COLUMN(HeadJournal!D$1),0),"")</f>
        <v>Доставлен</v>
      </c>
      <c r="E5882" s="95">
        <f>IFERROR(VLOOKUP($A5882,HeadJournal!$A$1:$NTR$890,COLUMN(HeadJournal!G$1),0),"")</f>
        <v>46166</v>
      </c>
      <c r="F5882" s="95" t="str">
        <f t="shared" si="439"/>
        <v>2026 05</v>
      </c>
      <c r="G5882" s="97" t="s">
        <v>6</v>
      </c>
      <c r="H5882" s="161" t="s">
        <v>2280</v>
      </c>
      <c r="I5882" s="97" t="s">
        <v>2281</v>
      </c>
      <c r="J5882" s="97" t="s">
        <v>737</v>
      </c>
      <c r="K5882" s="29">
        <v>866</v>
      </c>
      <c r="L5882" s="29">
        <v>0</v>
      </c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866</v>
      </c>
      <c r="Q5882" s="29"/>
      <c r="R5882" s="31"/>
      <c r="S5882" s="31"/>
      <c r="T5882" s="95" t="str">
        <f t="shared" si="440"/>
        <v/>
      </c>
      <c r="U5882" s="32">
        <f t="shared" si="441"/>
        <v>-866</v>
      </c>
      <c r="V5882" s="22" t="str">
        <f t="shared" si="442"/>
        <v/>
      </c>
      <c r="X5882" s="33"/>
      <c r="Y5882" s="33"/>
    </row>
    <row r="5883" spans="1:25" x14ac:dyDescent="0.2">
      <c r="A5883" s="93" t="s">
        <v>5778</v>
      </c>
      <c r="B5883" s="94">
        <f>IFERROR(VLOOKUP($A5883,HeadJournal!$A$1:$NTR$890,COLUMN(HeadJournal!B$1),0),"")</f>
        <v>0</v>
      </c>
      <c r="C5883" s="94" t="str">
        <f>IFERROR(VLOOKUP($A5883,HeadJournal!$A$1:$NTR$890,COLUMN(HeadJournal!C$1),0),"")</f>
        <v>iHerb_VP DFD1605</v>
      </c>
      <c r="D5883" s="125" t="str">
        <f>IFERROR(VLOOKUP($A5883,HeadJournal!$A$1:$NTR$890,COLUMN(HeadJournal!D$1),0),"")</f>
        <v>В пути</v>
      </c>
      <c r="E5883" s="95">
        <f>IFERROR(VLOOKUP($A5883,HeadJournal!$A$1:$NTR$890,COLUMN(HeadJournal!G$1),0),"")</f>
        <v>46161</v>
      </c>
      <c r="F5883" s="95" t="str">
        <f t="shared" si="439"/>
        <v>2026 05</v>
      </c>
      <c r="G5883" s="97" t="s">
        <v>5</v>
      </c>
      <c r="H5883" s="161" t="s">
        <v>2190</v>
      </c>
      <c r="I5883" s="97" t="s">
        <v>2005</v>
      </c>
      <c r="J5883" s="97" t="s">
        <v>2191</v>
      </c>
      <c r="K5883" s="29">
        <v>15.16</v>
      </c>
      <c r="L5883" s="29">
        <v>-3.03</v>
      </c>
      <c r="M5883" s="30">
        <f>IFERROR(VLOOKUP($A5883,HeadJournal!$A$1:$J$890,COLUMN(HeadJournal!I$1),0)*($K5883+$L5883)/(SUMIF($A:$A,$A5883,$K:$K)+SUMIF($A:$A,$A5883,$L:$L)),0)</f>
        <v>-0.60525589743589736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-3.5359521578543644E-15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964.92594871794847</v>
      </c>
      <c r="Q5883" s="29"/>
      <c r="R5883" s="31"/>
      <c r="S5883" s="31"/>
      <c r="T5883" s="95" t="str">
        <f t="shared" si="440"/>
        <v/>
      </c>
      <c r="U5883" s="32">
        <f t="shared" si="441"/>
        <v>-964.92594871794847</v>
      </c>
      <c r="V5883" s="22" t="str">
        <f t="shared" si="442"/>
        <v/>
      </c>
      <c r="X5883" s="33"/>
      <c r="Y5883" s="33"/>
    </row>
    <row r="5884" spans="1:25" x14ac:dyDescent="0.2">
      <c r="A5884" s="93" t="s">
        <v>5778</v>
      </c>
      <c r="B5884" s="94">
        <f>IFERROR(VLOOKUP($A5884,HeadJournal!$A$1:$NTR$890,COLUMN(HeadJournal!B$1),0),"")</f>
        <v>0</v>
      </c>
      <c r="C5884" s="94" t="str">
        <f>IFERROR(VLOOKUP($A5884,HeadJournal!$A$1:$NTR$890,COLUMN(HeadJournal!C$1),0),"")</f>
        <v>iHerb_VP DFD1605</v>
      </c>
      <c r="D5884" s="125" t="str">
        <f>IFERROR(VLOOKUP($A5884,HeadJournal!$A$1:$NTR$890,COLUMN(HeadJournal!D$1),0),"")</f>
        <v>В пути</v>
      </c>
      <c r="E5884" s="95">
        <f>IFERROR(VLOOKUP($A5884,HeadJournal!$A$1:$NTR$890,COLUMN(HeadJournal!G$1),0),"")</f>
        <v>46161</v>
      </c>
      <c r="F5884" s="95" t="str">
        <f t="shared" si="439"/>
        <v>2026 05</v>
      </c>
      <c r="G5884" s="97" t="s">
        <v>5</v>
      </c>
      <c r="H5884" s="161" t="s">
        <v>2680</v>
      </c>
      <c r="I5884" s="97" t="s">
        <v>2681</v>
      </c>
      <c r="J5884" s="97" t="s">
        <v>3853</v>
      </c>
      <c r="K5884" s="29">
        <v>7.79</v>
      </c>
      <c r="L5884" s="29">
        <v>-1.56</v>
      </c>
      <c r="M5884" s="30">
        <f>IFERROR(VLOOKUP($A5884,HeadJournal!$A$1:$J$890,COLUMN(HeadJournal!I$1),0)*($K5884+$L5884)/(SUMIF($A:$A,$A5884,$K:$K)+SUMIF($A:$A,$A5884,$L:$L)),0)</f>
        <v>-0.31086102564102558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-1.8160743564247888E-15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495.58851282051273</v>
      </c>
      <c r="Q5884" s="29"/>
      <c r="R5884" s="31"/>
      <c r="S5884" s="31"/>
      <c r="T5884" s="95" t="str">
        <f t="shared" si="440"/>
        <v/>
      </c>
      <c r="U5884" s="32">
        <f t="shared" si="441"/>
        <v>-495.58851282051273</v>
      </c>
      <c r="V5884" s="22" t="str">
        <f t="shared" si="442"/>
        <v/>
      </c>
      <c r="X5884" s="33"/>
      <c r="Y5884" s="33"/>
    </row>
    <row r="5885" spans="1:25" x14ac:dyDescent="0.2">
      <c r="A5885" s="93" t="s">
        <v>5778</v>
      </c>
      <c r="B5885" s="94">
        <f>IFERROR(VLOOKUP($A5885,HeadJournal!$A$1:$NTR$890,COLUMN(HeadJournal!B$1),0),"")</f>
        <v>0</v>
      </c>
      <c r="C5885" s="94" t="str">
        <f>IFERROR(VLOOKUP($A5885,HeadJournal!$A$1:$NTR$890,COLUMN(HeadJournal!C$1),0),"")</f>
        <v>iHerb_VP DFD1605</v>
      </c>
      <c r="D5885" s="125" t="str">
        <f>IFERROR(VLOOKUP($A5885,HeadJournal!$A$1:$NTR$890,COLUMN(HeadJournal!D$1),0),"")</f>
        <v>В пути</v>
      </c>
      <c r="E5885" s="95">
        <f>IFERROR(VLOOKUP($A5885,HeadJournal!$A$1:$NTR$890,COLUMN(HeadJournal!G$1),0),"")</f>
        <v>46161</v>
      </c>
      <c r="F5885" s="95" t="str">
        <f t="shared" si="439"/>
        <v>2026 05</v>
      </c>
      <c r="G5885" s="97" t="s">
        <v>5</v>
      </c>
      <c r="H5885" s="161" t="s">
        <v>2089</v>
      </c>
      <c r="I5885" s="97" t="s">
        <v>2005</v>
      </c>
      <c r="J5885" s="97" t="s">
        <v>3781</v>
      </c>
      <c r="K5885" s="29">
        <v>25.77</v>
      </c>
      <c r="L5885" s="29">
        <v>-5.15</v>
      </c>
      <c r="M5885" s="30">
        <f>IFERROR(VLOOKUP($A5885,HeadJournal!$A$1:$J$890,COLUMN(HeadJournal!I$1),0)*($K5885+$L5885)/(SUMIF($A:$A,$A5885,$K:$K)+SUMIF($A:$A,$A5885,$L:$L)),0)</f>
        <v>-1.0288851282051279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-6.0108271636403119E-15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1640.2945641025633</v>
      </c>
      <c r="Q5885" s="29"/>
      <c r="R5885" s="31"/>
      <c r="S5885" s="31"/>
      <c r="T5885" s="95" t="str">
        <f t="shared" si="440"/>
        <v/>
      </c>
      <c r="U5885" s="32">
        <f t="shared" si="441"/>
        <v>-1640.2945641025633</v>
      </c>
      <c r="V5885" s="22" t="str">
        <f t="shared" si="442"/>
        <v/>
      </c>
      <c r="X5885" s="33"/>
      <c r="Y5885" s="33"/>
    </row>
    <row r="5886" spans="1:25" x14ac:dyDescent="0.2">
      <c r="A5886" s="93" t="s">
        <v>5778</v>
      </c>
      <c r="B5886" s="94">
        <f>IFERROR(VLOOKUP($A5886,HeadJournal!$A$1:$NTR$890,COLUMN(HeadJournal!B$1),0),"")</f>
        <v>0</v>
      </c>
      <c r="C5886" s="94" t="str">
        <f>IFERROR(VLOOKUP($A5886,HeadJournal!$A$1:$NTR$890,COLUMN(HeadJournal!C$1),0),"")</f>
        <v>iHerb_VP DFD1605</v>
      </c>
      <c r="D5886" s="125" t="str">
        <f>IFERROR(VLOOKUP($A5886,HeadJournal!$A$1:$NTR$890,COLUMN(HeadJournal!D$1),0),"")</f>
        <v>В пути</v>
      </c>
      <c r="E5886" s="95">
        <f>IFERROR(VLOOKUP($A5886,HeadJournal!$A$1:$NTR$890,COLUMN(HeadJournal!G$1),0),"")</f>
        <v>46161</v>
      </c>
      <c r="F5886" s="95" t="str">
        <f t="shared" si="439"/>
        <v>2026 05</v>
      </c>
      <c r="G5886" s="97" t="s">
        <v>7</v>
      </c>
      <c r="H5886" s="161" t="s">
        <v>5769</v>
      </c>
      <c r="I5886" s="97" t="s">
        <v>5770</v>
      </c>
      <c r="J5886" s="97" t="s">
        <v>5771</v>
      </c>
      <c r="K5886" s="29">
        <v>32.520000000000003</v>
      </c>
      <c r="L5886" s="29">
        <v>0</v>
      </c>
      <c r="M5886" s="30">
        <f>IFERROR(VLOOKUP($A5886,HeadJournal!$A$1:$J$890,COLUMN(HeadJournal!I$1),0)*($K5886+$L5886)/(SUMIF($A:$A,$A5886,$K:$K)+SUMIF($A:$A,$A5886,$L:$L)),0)</f>
        <v>-1.6226646153846151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-9.4797332377101341E-15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2586.9243076923071</v>
      </c>
      <c r="Q5886" s="29"/>
      <c r="R5886" s="31"/>
      <c r="S5886" s="31"/>
      <c r="T5886" s="95" t="str">
        <f t="shared" si="440"/>
        <v/>
      </c>
      <c r="U5886" s="32">
        <f t="shared" si="441"/>
        <v>-2586.9243076923071</v>
      </c>
      <c r="V5886" s="22" t="str">
        <f t="shared" si="442"/>
        <v/>
      </c>
      <c r="X5886" s="33"/>
      <c r="Y5886" s="33"/>
    </row>
    <row r="5887" spans="1:25" x14ac:dyDescent="0.2">
      <c r="A5887" s="93" t="s">
        <v>5778</v>
      </c>
      <c r="B5887" s="94">
        <f>IFERROR(VLOOKUP($A5887,HeadJournal!$A$1:$NTR$890,COLUMN(HeadJournal!B$1),0),"")</f>
        <v>0</v>
      </c>
      <c r="C5887" s="94" t="str">
        <f>IFERROR(VLOOKUP($A5887,HeadJournal!$A$1:$NTR$890,COLUMN(HeadJournal!C$1),0),"")</f>
        <v>iHerb_VP DFD1605</v>
      </c>
      <c r="D5887" s="125" t="str">
        <f>IFERROR(VLOOKUP($A5887,HeadJournal!$A$1:$NTR$890,COLUMN(HeadJournal!D$1),0),"")</f>
        <v>В пути</v>
      </c>
      <c r="E5887" s="95">
        <f>IFERROR(VLOOKUP($A5887,HeadJournal!$A$1:$NTR$890,COLUMN(HeadJournal!G$1),0),"")</f>
        <v>46161</v>
      </c>
      <c r="F5887" s="95" t="str">
        <f t="shared" ref="F5887:F5894" si="443">IFERROR(TEXT(E5887, "ГГГГ ММ"),"")</f>
        <v>2026 05</v>
      </c>
      <c r="G5887" s="97" t="s">
        <v>5</v>
      </c>
      <c r="H5887" s="161" t="s">
        <v>5772</v>
      </c>
      <c r="I5887" s="97" t="s">
        <v>2207</v>
      </c>
      <c r="J5887" s="97" t="s">
        <v>5773</v>
      </c>
      <c r="K5887" s="29">
        <v>20.74</v>
      </c>
      <c r="L5887" s="29">
        <v>-16.59</v>
      </c>
      <c r="M5887" s="30">
        <f>IFERROR(VLOOKUP($A5887,HeadJournal!$A$1:$J$890,COLUMN(HeadJournal!I$1),0)*($K5887+$L5887)/(SUMIF($A:$A,$A5887,$K:$K)+SUMIF($A:$A,$A5887,$L:$L)),0)</f>
        <v>-0.20707435897435883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-1.2097445552428364E-15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330.12717948717926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-330.12717948717926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 t="s">
        <v>5778</v>
      </c>
      <c r="B5888" s="94">
        <f>IFERROR(VLOOKUP($A5888,HeadJournal!$A$1:$NTR$890,COLUMN(HeadJournal!B$1),0),"")</f>
        <v>0</v>
      </c>
      <c r="C5888" s="94" t="str">
        <f>IFERROR(VLOOKUP($A5888,HeadJournal!$A$1:$NTR$890,COLUMN(HeadJournal!C$1),0),"")</f>
        <v>iHerb_VP DFD1605</v>
      </c>
      <c r="D5888" s="125" t="str">
        <f>IFERROR(VLOOKUP($A5888,HeadJournal!$A$1:$NTR$890,COLUMN(HeadJournal!D$1),0),"")</f>
        <v>В пути</v>
      </c>
      <c r="E5888" s="95">
        <f>IFERROR(VLOOKUP($A5888,HeadJournal!$A$1:$NTR$890,COLUMN(HeadJournal!G$1),0),"")</f>
        <v>46161</v>
      </c>
      <c r="F5888" s="95" t="str">
        <f t="shared" si="443"/>
        <v>2026 05</v>
      </c>
      <c r="G5888" s="97" t="s">
        <v>5</v>
      </c>
      <c r="H5888" s="161" t="s">
        <v>2755</v>
      </c>
      <c r="I5888" s="97" t="s">
        <v>2005</v>
      </c>
      <c r="J5888" s="97" t="s">
        <v>2756</v>
      </c>
      <c r="K5888" s="29">
        <v>19.559999999999999</v>
      </c>
      <c r="L5888" s="29">
        <v>-3.91</v>
      </c>
      <c r="M5888" s="30">
        <f>IFERROR(VLOOKUP($A5888,HeadJournal!$A$1:$J$890,COLUMN(HeadJournal!I$1),0)*($K5888+$L5888)/(SUMIF($A:$A,$A5888,$K:$K)+SUMIF($A:$A,$A5888,$L:$L)),0)</f>
        <v>-0.78089487179487149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-4.5620487444699749E-15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1244.9374358974353</v>
      </c>
      <c r="Q5888" s="29"/>
      <c r="R5888" s="31"/>
      <c r="S5888" s="31"/>
      <c r="T5888" s="95" t="str">
        <f t="shared" si="444"/>
        <v/>
      </c>
      <c r="U5888" s="32">
        <f t="shared" si="445"/>
        <v>-1244.9374358974353</v>
      </c>
      <c r="V5888" s="22" t="str">
        <f t="shared" si="446"/>
        <v/>
      </c>
      <c r="X5888" s="33"/>
      <c r="Y5888" s="33"/>
    </row>
    <row r="5889" spans="1:25" x14ac:dyDescent="0.2">
      <c r="A5889" s="93" t="s">
        <v>5778</v>
      </c>
      <c r="B5889" s="94">
        <f>IFERROR(VLOOKUP($A5889,HeadJournal!$A$1:$NTR$890,COLUMN(HeadJournal!B$1),0),"")</f>
        <v>0</v>
      </c>
      <c r="C5889" s="94" t="str">
        <f>IFERROR(VLOOKUP($A5889,HeadJournal!$A$1:$NTR$890,COLUMN(HeadJournal!C$1),0),"")</f>
        <v>iHerb_VP DFD1605</v>
      </c>
      <c r="D5889" s="125" t="str">
        <f>IFERROR(VLOOKUP($A5889,HeadJournal!$A$1:$NTR$890,COLUMN(HeadJournal!D$1),0),"")</f>
        <v>В пути</v>
      </c>
      <c r="E5889" s="95">
        <f>IFERROR(VLOOKUP($A5889,HeadJournal!$A$1:$NTR$890,COLUMN(HeadJournal!G$1),0),"")</f>
        <v>46161</v>
      </c>
      <c r="F5889" s="95" t="str">
        <f t="shared" si="443"/>
        <v>2026 05</v>
      </c>
      <c r="G5889" s="97" t="s">
        <v>5</v>
      </c>
      <c r="H5889" s="161" t="s">
        <v>3570</v>
      </c>
      <c r="I5889" s="97" t="s">
        <v>2102</v>
      </c>
      <c r="J5889" s="97" t="s">
        <v>3991</v>
      </c>
      <c r="K5889" s="29">
        <v>13.41</v>
      </c>
      <c r="L5889" s="29">
        <v>-2.68</v>
      </c>
      <c r="M5889" s="30">
        <f>IFERROR(VLOOKUP($A5889,HeadJournal!$A$1:$J$890,COLUMN(HeadJournal!I$1),0)*($K5889+$L5889)/(SUMIF($A:$A,$A5889,$K:$K)+SUMIF($A:$A,$A5889,$L:$L)),0)</f>
        <v>-0.53539948717948704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-3.1278455609049735E-15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853.55774358974327</v>
      </c>
      <c r="Q5889" s="29"/>
      <c r="R5889" s="31"/>
      <c r="S5889" s="31"/>
      <c r="T5889" s="95" t="str">
        <f t="shared" si="444"/>
        <v/>
      </c>
      <c r="U5889" s="32">
        <f t="shared" si="445"/>
        <v>-853.55774358974327</v>
      </c>
      <c r="V5889" s="22" t="str">
        <f t="shared" si="446"/>
        <v/>
      </c>
      <c r="X5889" s="33"/>
      <c r="Y5889" s="33"/>
    </row>
    <row r="5890" spans="1:25" x14ac:dyDescent="0.2">
      <c r="A5890" s="93" t="s">
        <v>5778</v>
      </c>
      <c r="B5890" s="94">
        <f>IFERROR(VLOOKUP($A5890,HeadJournal!$A$1:$NTR$890,COLUMN(HeadJournal!B$1),0),"")</f>
        <v>0</v>
      </c>
      <c r="C5890" s="94" t="str">
        <f>IFERROR(VLOOKUP($A5890,HeadJournal!$A$1:$NTR$890,COLUMN(HeadJournal!C$1),0),"")</f>
        <v>iHerb_VP DFD1605</v>
      </c>
      <c r="D5890" s="125" t="str">
        <f>IFERROR(VLOOKUP($A5890,HeadJournal!$A$1:$NTR$890,COLUMN(HeadJournal!D$1),0),"")</f>
        <v>В пути</v>
      </c>
      <c r="E5890" s="95">
        <f>IFERROR(VLOOKUP($A5890,HeadJournal!$A$1:$NTR$890,COLUMN(HeadJournal!G$1),0),"")</f>
        <v>46161</v>
      </c>
      <c r="F5890" s="95" t="str">
        <f t="shared" si="443"/>
        <v>2026 05</v>
      </c>
      <c r="G5890" s="97" t="s">
        <v>5</v>
      </c>
      <c r="H5890" s="161" t="s">
        <v>2800</v>
      </c>
      <c r="I5890" s="97" t="s">
        <v>2207</v>
      </c>
      <c r="J5890" s="97" t="s">
        <v>2801</v>
      </c>
      <c r="K5890" s="29">
        <v>31.74</v>
      </c>
      <c r="L5890" s="29">
        <v>-6.35</v>
      </c>
      <c r="M5890" s="30">
        <f>IFERROR(VLOOKUP($A5890,HeadJournal!$A$1:$J$890,COLUMN(HeadJournal!I$1),0)*($K5890+$L5890)/(SUMIF($A:$A,$A5890,$K:$K)+SUMIF($A:$A,$A5890,$L:$L)),0)</f>
        <v>-1.266895897435897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-7.4013046403893081E-15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2019.7419487179482</v>
      </c>
      <c r="Q5890" s="29"/>
      <c r="R5890" s="31"/>
      <c r="S5890" s="31"/>
      <c r="T5890" s="95" t="str">
        <f t="shared" si="444"/>
        <v/>
      </c>
      <c r="U5890" s="32">
        <f t="shared" si="445"/>
        <v>-2019.7419487179482</v>
      </c>
      <c r="V5890" s="22" t="str">
        <f t="shared" si="446"/>
        <v/>
      </c>
      <c r="X5890" s="33"/>
      <c r="Y5890" s="33"/>
    </row>
    <row r="5891" spans="1:25" x14ac:dyDescent="0.2">
      <c r="A5891" s="93" t="s">
        <v>5778</v>
      </c>
      <c r="B5891" s="94">
        <f>IFERROR(VLOOKUP($A5891,HeadJournal!$A$1:$NTR$890,COLUMN(HeadJournal!B$1),0),"")</f>
        <v>0</v>
      </c>
      <c r="C5891" s="94" t="str">
        <f>IFERROR(VLOOKUP($A5891,HeadJournal!$A$1:$NTR$890,COLUMN(HeadJournal!C$1),0),"")</f>
        <v>iHerb_VP DFD1605</v>
      </c>
      <c r="D5891" s="125" t="str">
        <f>IFERROR(VLOOKUP($A5891,HeadJournal!$A$1:$NTR$890,COLUMN(HeadJournal!D$1),0),"")</f>
        <v>В пути</v>
      </c>
      <c r="E5891" s="95">
        <f>IFERROR(VLOOKUP($A5891,HeadJournal!$A$1:$NTR$890,COLUMN(HeadJournal!G$1),0),"")</f>
        <v>46161</v>
      </c>
      <c r="F5891" s="95" t="str">
        <f t="shared" si="443"/>
        <v>2026 05</v>
      </c>
      <c r="G5891" s="97" t="s">
        <v>5</v>
      </c>
      <c r="H5891" s="161" t="s">
        <v>2051</v>
      </c>
      <c r="I5891" s="97" t="s">
        <v>2052</v>
      </c>
      <c r="J5891" s="97" t="s">
        <v>5583</v>
      </c>
      <c r="K5891" s="29">
        <v>20.25</v>
      </c>
      <c r="L5891" s="29">
        <v>-4.05</v>
      </c>
      <c r="M5891" s="30">
        <f>IFERROR(VLOOKUP($A5891,HeadJournal!$A$1:$J$890,COLUMN(HeadJournal!I$1),0)*($K5891+$L5891)/(SUMIF($A:$A,$A5891,$K:$K)+SUMIF($A:$A,$A5891,$L:$L)),0)</f>
        <v>-0.80833846153846134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-4.7223763361286642E-15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1288.6892307692303</v>
      </c>
      <c r="Q5891" s="29"/>
      <c r="R5891" s="31"/>
      <c r="S5891" s="31"/>
      <c r="T5891" s="95" t="str">
        <f t="shared" si="444"/>
        <v/>
      </c>
      <c r="U5891" s="32">
        <f t="shared" si="445"/>
        <v>-1288.6892307692303</v>
      </c>
      <c r="V5891" s="22" t="str">
        <f t="shared" si="446"/>
        <v/>
      </c>
      <c r="X5891" s="33"/>
      <c r="Y5891" s="33"/>
    </row>
    <row r="5892" spans="1:25" x14ac:dyDescent="0.2">
      <c r="A5892" s="93" t="s">
        <v>5778</v>
      </c>
      <c r="B5892" s="94">
        <f>IFERROR(VLOOKUP($A5892,HeadJournal!$A$1:$NTR$890,COLUMN(HeadJournal!B$1),0),"")</f>
        <v>0</v>
      </c>
      <c r="C5892" s="94" t="str">
        <f>IFERROR(VLOOKUP($A5892,HeadJournal!$A$1:$NTR$890,COLUMN(HeadJournal!C$1),0),"")</f>
        <v>iHerb_VP DFD1605</v>
      </c>
      <c r="D5892" s="125" t="str">
        <f>IFERROR(VLOOKUP($A5892,HeadJournal!$A$1:$NTR$890,COLUMN(HeadJournal!D$1),0),"")</f>
        <v>В пути</v>
      </c>
      <c r="E5892" s="95">
        <f>IFERROR(VLOOKUP($A5892,HeadJournal!$A$1:$NTR$890,COLUMN(HeadJournal!G$1),0),"")</f>
        <v>46161</v>
      </c>
      <c r="F5892" s="95" t="str">
        <f t="shared" si="443"/>
        <v>2026 05</v>
      </c>
      <c r="G5892" s="97" t="s">
        <v>5</v>
      </c>
      <c r="H5892" s="161" t="s">
        <v>5774</v>
      </c>
      <c r="I5892" s="97" t="s">
        <v>5775</v>
      </c>
      <c r="J5892" s="97" t="s">
        <v>5776</v>
      </c>
      <c r="K5892" s="29">
        <v>10.72</v>
      </c>
      <c r="L5892" s="29">
        <v>-2.14</v>
      </c>
      <c r="M5892" s="30">
        <f>IFERROR(VLOOKUP($A5892,HeadJournal!$A$1:$J$890,COLUMN(HeadJournal!I$1),0)*($K5892+$L5892)/(SUMIF($A:$A,$A5892,$K:$K)+SUMIF($A:$A,$A5892,$L:$L)),0)</f>
        <v>-0.42811999999999989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-2.5011104298755521E-15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682.52799999999991</v>
      </c>
      <c r="Q5892" s="29"/>
      <c r="R5892" s="31"/>
      <c r="S5892" s="31"/>
      <c r="T5892" s="95" t="str">
        <f t="shared" si="444"/>
        <v/>
      </c>
      <c r="U5892" s="32">
        <f t="shared" si="445"/>
        <v>-682.52799999999991</v>
      </c>
      <c r="V5892" s="22" t="str">
        <f t="shared" si="446"/>
        <v/>
      </c>
      <c r="X5892" s="33"/>
      <c r="Y5892" s="33"/>
    </row>
    <row r="5893" spans="1:25" x14ac:dyDescent="0.2">
      <c r="A5893" s="93" t="s">
        <v>5778</v>
      </c>
      <c r="B5893" s="94">
        <f>IFERROR(VLOOKUP($A5893,HeadJournal!$A$1:$NTR$890,COLUMN(HeadJournal!B$1),0),"")</f>
        <v>0</v>
      </c>
      <c r="C5893" s="94" t="str">
        <f>IFERROR(VLOOKUP($A5893,HeadJournal!$A$1:$NTR$890,COLUMN(HeadJournal!C$1),0),"")</f>
        <v>iHerb_VP DFD1605</v>
      </c>
      <c r="D5893" s="125" t="str">
        <f>IFERROR(VLOOKUP($A5893,HeadJournal!$A$1:$NTR$890,COLUMN(HeadJournal!D$1),0),"")</f>
        <v>В пути</v>
      </c>
      <c r="E5893" s="95">
        <f>IFERROR(VLOOKUP($A5893,HeadJournal!$A$1:$NTR$890,COLUMN(HeadJournal!G$1),0),"")</f>
        <v>46161</v>
      </c>
      <c r="F5893" s="95" t="str">
        <f t="shared" si="443"/>
        <v>2026 05</v>
      </c>
      <c r="G5893" s="97" t="s">
        <v>5</v>
      </c>
      <c r="H5893" s="161" t="s">
        <v>3798</v>
      </c>
      <c r="I5893" s="97" t="s">
        <v>2102</v>
      </c>
      <c r="J5893" s="97" t="s">
        <v>5376</v>
      </c>
      <c r="K5893" s="29">
        <v>20.46</v>
      </c>
      <c r="L5893" s="29">
        <v>-4.09</v>
      </c>
      <c r="M5893" s="30">
        <f>IFERROR(VLOOKUP($A5893,HeadJournal!$A$1:$J$890,COLUMN(HeadJournal!I$1),0)*($K5893+$L5893)/(SUMIF($A:$A,$A5893,$K:$K)+SUMIF($A:$A,$A5893,$L:$L)),0)</f>
        <v>-0.81682102564102543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-4.7719321371868051E-15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1302.2125128205123</v>
      </c>
      <c r="Q5893" s="29"/>
      <c r="R5893" s="31"/>
      <c r="S5893" s="31"/>
      <c r="T5893" s="95" t="str">
        <f t="shared" si="444"/>
        <v/>
      </c>
      <c r="U5893" s="32">
        <f t="shared" si="445"/>
        <v>-1302.2125128205123</v>
      </c>
      <c r="V5893" s="22" t="str">
        <f t="shared" si="446"/>
        <v/>
      </c>
      <c r="X5893" s="33"/>
      <c r="Y5893" s="33"/>
    </row>
    <row r="5894" spans="1:25" x14ac:dyDescent="0.2">
      <c r="A5894" s="93" t="s">
        <v>5778</v>
      </c>
      <c r="B5894" s="94">
        <f>IFERROR(VLOOKUP($A5894,HeadJournal!$A$1:$NTR$890,COLUMN(HeadJournal!B$1),0),"")</f>
        <v>0</v>
      </c>
      <c r="C5894" s="94" t="str">
        <f>IFERROR(VLOOKUP($A5894,HeadJournal!$A$1:$NTR$890,COLUMN(HeadJournal!C$1),0),"")</f>
        <v>iHerb_VP DFD1605</v>
      </c>
      <c r="D5894" s="125" t="str">
        <f>IFERROR(VLOOKUP($A5894,HeadJournal!$A$1:$NTR$890,COLUMN(HeadJournal!D$1),0),"")</f>
        <v>В пути</v>
      </c>
      <c r="E5894" s="95">
        <f>IFERROR(VLOOKUP($A5894,HeadJournal!$A$1:$NTR$890,COLUMN(HeadJournal!G$1),0),"")</f>
        <v>46161</v>
      </c>
      <c r="F5894" s="95" t="str">
        <f t="shared" si="443"/>
        <v>2026 05</v>
      </c>
      <c r="G5894" s="97" t="s">
        <v>7</v>
      </c>
      <c r="H5894" s="161" t="s">
        <v>5450</v>
      </c>
      <c r="I5894" s="97" t="s">
        <v>2229</v>
      </c>
      <c r="J5894" s="97" t="s">
        <v>5777</v>
      </c>
      <c r="K5894" s="29">
        <v>16.52</v>
      </c>
      <c r="L5894" s="29">
        <v>-3.3050000000000002</v>
      </c>
      <c r="M5894" s="30">
        <f>IFERROR(VLOOKUP($A5894,HeadJournal!$A$1:$J$890,COLUMN(HeadJournal!I$1),0)*($K5894+$L5894)/(SUMIF($A:$A,$A5894,$K:$K)+SUMIF($A:$A,$A5894,$L:$L)),0)</f>
        <v>-0.65939461538461519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-3.852234770490142E-15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1051.2363076923075</v>
      </c>
      <c r="Q5894" s="29"/>
      <c r="R5894" s="31"/>
      <c r="S5894" s="31"/>
      <c r="T5894" s="95" t="str">
        <f t="shared" si="444"/>
        <v/>
      </c>
      <c r="U5894" s="32">
        <f t="shared" si="445"/>
        <v>-1051.2363076923075</v>
      </c>
      <c r="V5894" s="22" t="str">
        <f t="shared" si="446"/>
        <v/>
      </c>
      <c r="X5894" s="33"/>
      <c r="Y5894" s="33"/>
    </row>
    <row r="5895" spans="1:25" x14ac:dyDescent="0.2">
      <c r="A5895" s="93" t="s">
        <v>5778</v>
      </c>
      <c r="B5895" s="94">
        <f>IFERROR(VLOOKUP($A5895,HeadJournal!$A$1:$NTR$890,COLUMN(HeadJournal!B$1),0),"")</f>
        <v>0</v>
      </c>
      <c r="C5895" s="94" t="str">
        <f>IFERROR(VLOOKUP($A5895,HeadJournal!$A$1:$NTR$890,COLUMN(HeadJournal!C$1),0),"")</f>
        <v>iHerb_VP DFD1605</v>
      </c>
      <c r="D5895" s="125" t="str">
        <f>IFERROR(VLOOKUP($A5895,HeadJournal!$A$1:$NTR$890,COLUMN(HeadJournal!D$1),0),"")</f>
        <v>В пути</v>
      </c>
      <c r="E5895" s="95">
        <f>IFERROR(VLOOKUP($A5895,HeadJournal!$A$1:$NTR$890,COLUMN(HeadJournal!G$1),0),"")</f>
        <v>46161</v>
      </c>
      <c r="F5895" s="95" t="str">
        <f t="shared" si="419"/>
        <v>2026 05</v>
      </c>
      <c r="G5895" s="97" t="s">
        <v>7</v>
      </c>
      <c r="H5895" s="161" t="s">
        <v>5450</v>
      </c>
      <c r="I5895" s="97" t="s">
        <v>2229</v>
      </c>
      <c r="J5895" s="97" t="s">
        <v>5777</v>
      </c>
      <c r="K5895" s="29">
        <v>16.52</v>
      </c>
      <c r="L5895" s="29">
        <v>-3.3050000000000002</v>
      </c>
      <c r="M5895" s="30">
        <f>IFERROR(VLOOKUP($A5895,HeadJournal!$A$1:$J$890,COLUMN(HeadJournal!I$1),0)*($K5895+$L5895)/(SUMIF($A:$A,$A5895,$K:$K)+SUMIF($A:$A,$A5895,$L:$L)),0)</f>
        <v>-0.65939461538461519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-3.852234770490142E-15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1051.2363076923075</v>
      </c>
      <c r="Q5895" s="29"/>
      <c r="R5895" s="31"/>
      <c r="S5895" s="31"/>
      <c r="T5895" s="95" t="str">
        <f t="shared" si="420"/>
        <v/>
      </c>
      <c r="U5895" s="32">
        <f t="shared" si="354"/>
        <v>-1051.2363076923075</v>
      </c>
      <c r="V5895" s="22" t="str">
        <f t="shared" si="355"/>
        <v/>
      </c>
      <c r="X5895" s="33"/>
      <c r="Y5895" s="33"/>
    </row>
    <row r="5896" spans="1:25" x14ac:dyDescent="0.2">
      <c r="A5896" s="93" t="s">
        <v>5797</v>
      </c>
      <c r="B5896" s="94">
        <f>IFERROR(VLOOKUP($A5896,HeadJournal!$A$1:$NTR$890,COLUMN(HeadJournal!B$1),0),"")</f>
        <v>0</v>
      </c>
      <c r="C5896" s="94" t="str">
        <f>IFERROR(VLOOKUP($A5896,HeadJournal!$A$1:$NTR$890,COLUMN(HeadJournal!C$1),0),"")</f>
        <v>iHerb_OA CZN6870</v>
      </c>
      <c r="D5896" s="125" t="str">
        <f>IFERROR(VLOOKUP($A5896,HeadJournal!$A$1:$NTR$890,COLUMN(HeadJournal!D$1),0),"")</f>
        <v>В пути</v>
      </c>
      <c r="E5896" s="95">
        <f>IFERROR(VLOOKUP($A5896,HeadJournal!$A$1:$NTR$890,COLUMN(HeadJournal!G$1),0),"")</f>
        <v>46159</v>
      </c>
      <c r="F5896" s="95" t="str">
        <f t="shared" si="419"/>
        <v>2026 05</v>
      </c>
      <c r="G5896" s="97" t="s">
        <v>5</v>
      </c>
      <c r="H5896" s="161" t="s">
        <v>2089</v>
      </c>
      <c r="I5896" s="97" t="s">
        <v>2005</v>
      </c>
      <c r="J5896" s="97" t="s">
        <v>3781</v>
      </c>
      <c r="K5896" s="29">
        <v>25.77</v>
      </c>
      <c r="L5896" s="29">
        <v>-5.1550000000000002</v>
      </c>
      <c r="M5896" s="30">
        <f>IFERROR(VLOOKUP($A5896,HeadJournal!$A$1:$J$890,COLUMN(HeadJournal!I$1),0)*($K5896+$L5896)/(SUMIF($A:$A,$A5896,$K:$K)+SUMIF($A:$A,$A5896,$L:$L)),0)</f>
        <v>-1.0637254901960784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3.0232896796067007E-15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1646.9321372549023</v>
      </c>
      <c r="Q5896" s="29"/>
      <c r="R5896" s="31"/>
      <c r="S5896" s="31"/>
      <c r="T5896" s="95" t="str">
        <f t="shared" si="420"/>
        <v/>
      </c>
      <c r="U5896" s="32">
        <f t="shared" si="354"/>
        <v>-1646.9321372549023</v>
      </c>
      <c r="V5896" s="22" t="str">
        <f t="shared" si="355"/>
        <v/>
      </c>
      <c r="X5896" s="33"/>
      <c r="Y5896" s="33"/>
    </row>
    <row r="5897" spans="1:25" x14ac:dyDescent="0.2">
      <c r="A5897" s="93" t="s">
        <v>5797</v>
      </c>
      <c r="B5897" s="94">
        <f>IFERROR(VLOOKUP($A5897,HeadJournal!$A$1:$NTR$890,COLUMN(HeadJournal!B$1),0),"")</f>
        <v>0</v>
      </c>
      <c r="C5897" s="94" t="str">
        <f>IFERROR(VLOOKUP($A5897,HeadJournal!$A$1:$NTR$890,COLUMN(HeadJournal!C$1),0),"")</f>
        <v>iHerb_OA CZN6870</v>
      </c>
      <c r="D5897" s="125" t="str">
        <f>IFERROR(VLOOKUP($A5897,HeadJournal!$A$1:$NTR$890,COLUMN(HeadJournal!D$1),0),"")</f>
        <v>В пути</v>
      </c>
      <c r="E5897" s="95">
        <f>IFERROR(VLOOKUP($A5897,HeadJournal!$A$1:$NTR$890,COLUMN(HeadJournal!G$1),0),"")</f>
        <v>46159</v>
      </c>
      <c r="F5897" s="95" t="str">
        <f t="shared" si="419"/>
        <v>2026 05</v>
      </c>
      <c r="G5897" s="97" t="s">
        <v>5</v>
      </c>
      <c r="H5897" s="161" t="s">
        <v>2089</v>
      </c>
      <c r="I5897" s="97" t="s">
        <v>2005</v>
      </c>
      <c r="J5897" s="97" t="s">
        <v>3781</v>
      </c>
      <c r="K5897" s="29">
        <v>25.77</v>
      </c>
      <c r="L5897" s="29">
        <v>-5.1550000000000002</v>
      </c>
      <c r="M5897" s="30">
        <f>IFERROR(VLOOKUP($A5897,HeadJournal!$A$1:$J$890,COLUMN(HeadJournal!I$1),0)*($K5897+$L5897)/(SUMIF($A:$A,$A5897,$K:$K)+SUMIF($A:$A,$A5897,$L:$L)),0)</f>
        <v>-1.0637254901960784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3.0232896796067007E-15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1646.9321372549023</v>
      </c>
      <c r="Q5897" s="29"/>
      <c r="R5897" s="31"/>
      <c r="S5897" s="31"/>
      <c r="T5897" s="95" t="str">
        <f t="shared" si="420"/>
        <v/>
      </c>
      <c r="U5897" s="32">
        <f t="shared" si="354"/>
        <v>-1646.9321372549023</v>
      </c>
      <c r="V5897" s="22" t="str">
        <f t="shared" si="355"/>
        <v/>
      </c>
      <c r="X5897" s="33"/>
      <c r="Y5897" s="33"/>
    </row>
    <row r="5898" spans="1:25" x14ac:dyDescent="0.2">
      <c r="A5898" s="93" t="s">
        <v>5797</v>
      </c>
      <c r="B5898" s="94">
        <f>IFERROR(VLOOKUP($A5898,HeadJournal!$A$1:$NTR$890,COLUMN(HeadJournal!B$1),0),"")</f>
        <v>0</v>
      </c>
      <c r="C5898" s="94" t="str">
        <f>IFERROR(VLOOKUP($A5898,HeadJournal!$A$1:$NTR$890,COLUMN(HeadJournal!C$1),0),"")</f>
        <v>iHerb_OA CZN6870</v>
      </c>
      <c r="D5898" s="125" t="str">
        <f>IFERROR(VLOOKUP($A5898,HeadJournal!$A$1:$NTR$890,COLUMN(HeadJournal!D$1),0),"")</f>
        <v>В пути</v>
      </c>
      <c r="E5898" s="95">
        <f>IFERROR(VLOOKUP($A5898,HeadJournal!$A$1:$NTR$890,COLUMN(HeadJournal!G$1),0),"")</f>
        <v>46159</v>
      </c>
      <c r="F5898" s="95" t="str">
        <f t="shared" si="419"/>
        <v>2026 05</v>
      </c>
      <c r="G5898" s="97" t="s">
        <v>5</v>
      </c>
      <c r="H5898" s="161" t="s">
        <v>2497</v>
      </c>
      <c r="I5898" s="97" t="s">
        <v>2498</v>
      </c>
      <c r="J5898" s="97" t="s">
        <v>2499</v>
      </c>
      <c r="K5898" s="29">
        <v>29.28</v>
      </c>
      <c r="L5898" s="29">
        <v>-5.8550000000000004</v>
      </c>
      <c r="M5898" s="30">
        <f>IFERROR(VLOOKUP($A5898,HeadJournal!$A$1:$J$890,COLUMN(HeadJournal!I$1),0)*($K5898+$L5898)/(SUMIF($A:$A,$A5898,$K:$K)+SUMIF($A:$A,$A5898,$L:$L)),0)</f>
        <v>-1.2087203302373581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3.435389800862817E-15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1871.4230082559343</v>
      </c>
      <c r="Q5898" s="29"/>
      <c r="R5898" s="31"/>
      <c r="S5898" s="31"/>
      <c r="T5898" s="95" t="str">
        <f t="shared" si="420"/>
        <v/>
      </c>
      <c r="U5898" s="32">
        <f t="shared" si="354"/>
        <v>-1871.4230082559343</v>
      </c>
      <c r="V5898" s="22" t="str">
        <f t="shared" si="355"/>
        <v/>
      </c>
      <c r="X5898" s="33"/>
      <c r="Y5898" s="33"/>
    </row>
    <row r="5899" spans="1:25" x14ac:dyDescent="0.2">
      <c r="A5899" s="93" t="s">
        <v>5797</v>
      </c>
      <c r="B5899" s="94">
        <f>IFERROR(VLOOKUP($A5899,HeadJournal!$A$1:$NTR$890,COLUMN(HeadJournal!B$1),0),"")</f>
        <v>0</v>
      </c>
      <c r="C5899" s="94" t="str">
        <f>IFERROR(VLOOKUP($A5899,HeadJournal!$A$1:$NTR$890,COLUMN(HeadJournal!C$1),0),"")</f>
        <v>iHerb_OA CZN6870</v>
      </c>
      <c r="D5899" s="125" t="str">
        <f>IFERROR(VLOOKUP($A5899,HeadJournal!$A$1:$NTR$890,COLUMN(HeadJournal!D$1),0),"")</f>
        <v>В пути</v>
      </c>
      <c r="E5899" s="95">
        <f>IFERROR(VLOOKUP($A5899,HeadJournal!$A$1:$NTR$890,COLUMN(HeadJournal!G$1),0),"")</f>
        <v>46159</v>
      </c>
      <c r="F5899" s="95" t="str">
        <f t="shared" si="419"/>
        <v>2026 05</v>
      </c>
      <c r="G5899" s="97" t="s">
        <v>5</v>
      </c>
      <c r="H5899" s="161" t="s">
        <v>2497</v>
      </c>
      <c r="I5899" s="97" t="s">
        <v>2498</v>
      </c>
      <c r="J5899" s="97" t="s">
        <v>2499</v>
      </c>
      <c r="K5899" s="29">
        <v>29.28</v>
      </c>
      <c r="L5899" s="29">
        <v>-5.8550000000000004</v>
      </c>
      <c r="M5899" s="30">
        <f>IFERROR(VLOOKUP($A5899,HeadJournal!$A$1:$J$890,COLUMN(HeadJournal!I$1),0)*($K5899+$L5899)/(SUMIF($A:$A,$A5899,$K:$K)+SUMIF($A:$A,$A5899,$L:$L)),0)</f>
        <v>-1.2087203302373581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3.435389800862817E-15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1871.4230082559343</v>
      </c>
      <c r="Q5899" s="29"/>
      <c r="R5899" s="31"/>
      <c r="S5899" s="31"/>
      <c r="T5899" s="95" t="str">
        <f t="shared" si="420"/>
        <v/>
      </c>
      <c r="U5899" s="32">
        <f t="shared" si="354"/>
        <v>-1871.4230082559343</v>
      </c>
      <c r="V5899" s="22" t="str">
        <f t="shared" si="355"/>
        <v/>
      </c>
      <c r="X5899" s="33"/>
      <c r="Y5899" s="33"/>
    </row>
    <row r="5900" spans="1:25" x14ac:dyDescent="0.2">
      <c r="A5900" s="93" t="s">
        <v>5797</v>
      </c>
      <c r="B5900" s="94">
        <f>IFERROR(VLOOKUP($A5900,HeadJournal!$A$1:$NTR$890,COLUMN(HeadJournal!B$1),0),"")</f>
        <v>0</v>
      </c>
      <c r="C5900" s="94" t="str">
        <f>IFERROR(VLOOKUP($A5900,HeadJournal!$A$1:$NTR$890,COLUMN(HeadJournal!C$1),0),"")</f>
        <v>iHerb_OA CZN6870</v>
      </c>
      <c r="D5900" s="125" t="str">
        <f>IFERROR(VLOOKUP($A5900,HeadJournal!$A$1:$NTR$890,COLUMN(HeadJournal!D$1),0),"")</f>
        <v>В пути</v>
      </c>
      <c r="E5900" s="95">
        <f>IFERROR(VLOOKUP($A5900,HeadJournal!$A$1:$NTR$890,COLUMN(HeadJournal!G$1),0),"")</f>
        <v>46159</v>
      </c>
      <c r="F5900" s="95" t="str">
        <f t="shared" si="419"/>
        <v>2026 05</v>
      </c>
      <c r="G5900" s="97" t="s">
        <v>5</v>
      </c>
      <c r="H5900" s="161" t="s">
        <v>2804</v>
      </c>
      <c r="I5900" s="97" t="s">
        <v>2005</v>
      </c>
      <c r="J5900" s="97" t="s">
        <v>2805</v>
      </c>
      <c r="K5900" s="29">
        <v>11.04</v>
      </c>
      <c r="L5900" s="29">
        <v>-2.21</v>
      </c>
      <c r="M5900" s="30">
        <f>IFERROR(VLOOKUP($A5900,HeadJournal!$A$1:$J$890,COLUMN(HeadJournal!I$1),0)*($K5900+$L5900)/(SUMIF($A:$A,$A5900,$K:$K)+SUMIF($A:$A,$A5900,$L:$L)),0)</f>
        <v>-0.45562435500515991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1.2949623027371896E-15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705.42860887512904</v>
      </c>
      <c r="Q5900" s="29"/>
      <c r="R5900" s="31"/>
      <c r="S5900" s="31"/>
      <c r="T5900" s="95" t="str">
        <f t="shared" si="420"/>
        <v/>
      </c>
      <c r="U5900" s="32">
        <f t="shared" si="354"/>
        <v>-705.42860887512904</v>
      </c>
      <c r="V5900" s="22" t="str">
        <f t="shared" si="355"/>
        <v/>
      </c>
      <c r="X5900" s="33"/>
      <c r="Y5900" s="33"/>
    </row>
    <row r="5901" spans="1:25" x14ac:dyDescent="0.2">
      <c r="A5901" s="93" t="s">
        <v>5797</v>
      </c>
      <c r="B5901" s="94">
        <f>IFERROR(VLOOKUP($A5901,HeadJournal!$A$1:$NTR$890,COLUMN(HeadJournal!B$1),0),"")</f>
        <v>0</v>
      </c>
      <c r="C5901" s="94" t="str">
        <f>IFERROR(VLOOKUP($A5901,HeadJournal!$A$1:$NTR$890,COLUMN(HeadJournal!C$1),0),"")</f>
        <v>iHerb_OA CZN6870</v>
      </c>
      <c r="D5901" s="125" t="str">
        <f>IFERROR(VLOOKUP($A5901,HeadJournal!$A$1:$NTR$890,COLUMN(HeadJournal!D$1),0),"")</f>
        <v>В пути</v>
      </c>
      <c r="E5901" s="95">
        <f>IFERROR(VLOOKUP($A5901,HeadJournal!$A$1:$NTR$890,COLUMN(HeadJournal!G$1),0),"")</f>
        <v>46159</v>
      </c>
      <c r="F5901" s="95" t="str">
        <f t="shared" si="419"/>
        <v>2026 05</v>
      </c>
      <c r="G5901" s="97" t="s">
        <v>5</v>
      </c>
      <c r="H5901" s="161" t="s">
        <v>5426</v>
      </c>
      <c r="I5901" s="97" t="s">
        <v>2005</v>
      </c>
      <c r="J5901" s="97" t="s">
        <v>5427</v>
      </c>
      <c r="K5901" s="29">
        <v>12.13</v>
      </c>
      <c r="L5901" s="29">
        <v>-2.4300000000000002</v>
      </c>
      <c r="M5901" s="30">
        <f>IFERROR(VLOOKUP($A5901,HeadJournal!$A$1:$J$890,COLUMN(HeadJournal!I$1),0)*($K5901+$L5901)/(SUMIF($A:$A,$A5901,$K:$K)+SUMIF($A:$A,$A5901,$L:$L)),0)</f>
        <v>-0.5005159958720331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1.4225520199944216E-15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774.93289989680102</v>
      </c>
      <c r="Q5901" s="29"/>
      <c r="R5901" s="31"/>
      <c r="S5901" s="31"/>
      <c r="T5901" s="95" t="str">
        <f t="shared" si="420"/>
        <v/>
      </c>
      <c r="U5901" s="32">
        <f t="shared" si="354"/>
        <v>-774.93289989680102</v>
      </c>
      <c r="V5901" s="22" t="str">
        <f t="shared" si="355"/>
        <v/>
      </c>
      <c r="X5901" s="33"/>
      <c r="Y5901" s="33"/>
    </row>
    <row r="5902" spans="1:25" x14ac:dyDescent="0.2">
      <c r="A5902" s="93" t="s">
        <v>5797</v>
      </c>
      <c r="B5902" s="94">
        <f>IFERROR(VLOOKUP($A5902,HeadJournal!$A$1:$NTR$890,COLUMN(HeadJournal!B$1),0),"")</f>
        <v>0</v>
      </c>
      <c r="C5902" s="94" t="str">
        <f>IFERROR(VLOOKUP($A5902,HeadJournal!$A$1:$NTR$890,COLUMN(HeadJournal!C$1),0),"")</f>
        <v>iHerb_OA CZN6870</v>
      </c>
      <c r="D5902" s="125" t="str">
        <f>IFERROR(VLOOKUP($A5902,HeadJournal!$A$1:$NTR$890,COLUMN(HeadJournal!D$1),0),"")</f>
        <v>В пути</v>
      </c>
      <c r="E5902" s="95">
        <f>IFERROR(VLOOKUP($A5902,HeadJournal!$A$1:$NTR$890,COLUMN(HeadJournal!G$1),0),"")</f>
        <v>46159</v>
      </c>
      <c r="F5902" s="95" t="str">
        <f t="shared" si="419"/>
        <v>2026 05</v>
      </c>
      <c r="G5902" s="97" t="s">
        <v>5</v>
      </c>
      <c r="H5902" s="161" t="s">
        <v>2504</v>
      </c>
      <c r="I5902" s="97" t="s">
        <v>2036</v>
      </c>
      <c r="J5902" s="97" t="s">
        <v>3739</v>
      </c>
      <c r="K5902" s="29">
        <v>17.53</v>
      </c>
      <c r="L5902" s="29">
        <v>-3.51</v>
      </c>
      <c r="M5902" s="30">
        <f>IFERROR(VLOOKUP($A5902,HeadJournal!$A$1:$J$890,COLUMN(HeadJournal!I$1),0)*($K5902+$L5902)/(SUMIF($A:$A,$A5902,$K:$K)+SUMIF($A:$A,$A5902,$L:$L)),0)</f>
        <v>-0.72342621259029938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2.0561009608579168E-15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1120.0576553147578</v>
      </c>
      <c r="Q5902" s="29"/>
      <c r="R5902" s="31"/>
      <c r="S5902" s="31"/>
      <c r="T5902" s="95" t="str">
        <f t="shared" si="420"/>
        <v/>
      </c>
      <c r="U5902" s="32">
        <f t="shared" si="354"/>
        <v>-1120.0576553147578</v>
      </c>
      <c r="V5902" s="22" t="str">
        <f t="shared" si="355"/>
        <v/>
      </c>
      <c r="X5902" s="33"/>
      <c r="Y5902" s="33"/>
    </row>
    <row r="5903" spans="1:25" x14ac:dyDescent="0.2">
      <c r="A5903" s="93" t="s">
        <v>5797</v>
      </c>
      <c r="B5903" s="94">
        <f>IFERROR(VLOOKUP($A5903,HeadJournal!$A$1:$NTR$890,COLUMN(HeadJournal!B$1),0),"")</f>
        <v>0</v>
      </c>
      <c r="C5903" s="94" t="str">
        <f>IFERROR(VLOOKUP($A5903,HeadJournal!$A$1:$NTR$890,COLUMN(HeadJournal!C$1),0),"")</f>
        <v>iHerb_OA CZN6870</v>
      </c>
      <c r="D5903" s="125" t="str">
        <f>IFERROR(VLOOKUP($A5903,HeadJournal!$A$1:$NTR$890,COLUMN(HeadJournal!D$1),0),"")</f>
        <v>В пути</v>
      </c>
      <c r="E5903" s="95">
        <f>IFERROR(VLOOKUP($A5903,HeadJournal!$A$1:$NTR$890,COLUMN(HeadJournal!G$1),0),"")</f>
        <v>46159</v>
      </c>
      <c r="F5903" s="95" t="str">
        <f t="shared" si="419"/>
        <v>2026 05</v>
      </c>
      <c r="G5903" s="97" t="s">
        <v>5</v>
      </c>
      <c r="H5903" s="161" t="s">
        <v>4016</v>
      </c>
      <c r="I5903" s="97" t="s">
        <v>2207</v>
      </c>
      <c r="J5903" s="97" t="s">
        <v>4017</v>
      </c>
      <c r="K5903" s="29">
        <v>64.14</v>
      </c>
      <c r="L5903" s="29">
        <v>-12.83</v>
      </c>
      <c r="M5903" s="30">
        <f>IFERROR(VLOOKUP($A5903,HeadJournal!$A$1:$J$890,COLUMN(HeadJournal!I$1),0)*($K5903+$L5903)/(SUMIF($A:$A,$A5903,$K:$K)+SUMIF($A:$A,$A5903,$L:$L)),0)</f>
        <v>-2.647574819401445</v>
      </c>
      <c r="N5903" s="30">
        <f>IFERROR((VLOOKUP($A5903,HeadJournal!$A$1:$K$890,COLUMN(HeadJournal!K$1),0)-VLOOKUP($A5903,HeadJournal!$A$1:$K$890,COLUMN(HeadJournal!J$1),0))*($K5903+$L5903)/(SUMIF($A:$A,$A5903,$K:$K)+SUMIF($A:$A,$A5903,$L:$L)),0)</f>
        <v>7.5248602212282246E-15</v>
      </c>
      <c r="O5903" s="30">
        <f>IFERROR((VLOOKUP($A5903,HeadJournal!$A$1:$L$890,COLUMN(HeadJournal!L$1),0)*($K5903+$L5903)/(SUMIF($A:$A,$A5903,$K:$K)+SUMIF($A:$A,$A5903,$L:$L)))/VLOOKUP($A5903,HeadJournal!$A$1:$L$890,COLUMN(HeadJournal!H$1),0),0)</f>
        <v>0</v>
      </c>
      <c r="P5903" s="30">
        <f>IFERROR(SUM(K5903:O5903)*VLOOKUP($A5903,HeadJournal!$A$1:$L$890,COLUMN(HeadJournal!H$1),0),0)</f>
        <v>4099.1553704850376</v>
      </c>
      <c r="Q5903" s="29"/>
      <c r="R5903" s="31"/>
      <c r="S5903" s="31"/>
      <c r="T5903" s="95" t="str">
        <f t="shared" si="420"/>
        <v/>
      </c>
      <c r="U5903" s="32">
        <f t="shared" si="354"/>
        <v>-4099.1553704850376</v>
      </c>
      <c r="V5903" s="22" t="str">
        <f t="shared" si="355"/>
        <v/>
      </c>
      <c r="X5903" s="33"/>
      <c r="Y5903" s="33"/>
    </row>
    <row r="5904" spans="1:25" x14ac:dyDescent="0.2">
      <c r="A5904" s="93" t="s">
        <v>5797</v>
      </c>
      <c r="B5904" s="94">
        <f>IFERROR(VLOOKUP($A5904,HeadJournal!$A$1:$NTR$890,COLUMN(HeadJournal!B$1),0),"")</f>
        <v>0</v>
      </c>
      <c r="C5904" s="94" t="str">
        <f>IFERROR(VLOOKUP($A5904,HeadJournal!$A$1:$NTR$890,COLUMN(HeadJournal!C$1),0),"")</f>
        <v>iHerb_OA CZN6870</v>
      </c>
      <c r="D5904" s="125" t="str">
        <f>IFERROR(VLOOKUP($A5904,HeadJournal!$A$1:$NTR$890,COLUMN(HeadJournal!D$1),0),"")</f>
        <v>В пути</v>
      </c>
      <c r="E5904" s="95">
        <f>IFERROR(VLOOKUP($A5904,HeadJournal!$A$1:$NTR$890,COLUMN(HeadJournal!G$1),0),"")</f>
        <v>46159</v>
      </c>
      <c r="F5904" s="95" t="str">
        <f t="shared" si="419"/>
        <v>2026 05</v>
      </c>
      <c r="G5904" s="97" t="s">
        <v>5</v>
      </c>
      <c r="H5904" s="161" t="s">
        <v>2806</v>
      </c>
      <c r="I5904" s="97" t="s">
        <v>2009</v>
      </c>
      <c r="J5904" s="97" t="s">
        <v>4398</v>
      </c>
      <c r="K5904" s="29">
        <v>27.33</v>
      </c>
      <c r="L5904" s="29">
        <v>-5.47</v>
      </c>
      <c r="M5904" s="30">
        <f>IFERROR(VLOOKUP($A5904,HeadJournal!$A$1:$J$890,COLUMN(HeadJournal!I$1),0)*($K5904+$L5904)/(SUMIF($A:$A,$A5904,$K:$K)+SUMIF($A:$A,$A5904,$L:$L)),0)</f>
        <v>-1.12796697626419</v>
      </c>
      <c r="N5904" s="30">
        <f>IFERROR((VLOOKUP($A5904,HeadJournal!$A$1:$K$890,COLUMN(HeadJournal!K$1),0)-VLOOKUP($A5904,HeadJournal!$A$1:$K$890,COLUMN(HeadJournal!J$1),0))*($K5904+$L5904)/(SUMIF($A:$A,$A5904,$K:$K)+SUMIF($A:$A,$A5904,$L:$L)),0)</f>
        <v>3.2058749646472223E-15</v>
      </c>
      <c r="O5904" s="30">
        <f>IFERROR((VLOOKUP($A5904,HeadJournal!$A$1:$L$890,COLUMN(HeadJournal!L$1),0)*($K5904+$L5904)/(SUMIF($A:$A,$A5904,$K:$K)+SUMIF($A:$A,$A5904,$L:$L)))/VLOOKUP($A5904,HeadJournal!$A$1:$L$890,COLUMN(HeadJournal!H$1),0),0)</f>
        <v>0</v>
      </c>
      <c r="P5904" s="30">
        <f>IFERROR(SUM(K5904:O5904)*VLOOKUP($A5904,HeadJournal!$A$1:$L$890,COLUMN(HeadJournal!H$1),0),0)</f>
        <v>1746.3951744066051</v>
      </c>
      <c r="Q5904" s="29"/>
      <c r="R5904" s="31"/>
      <c r="S5904" s="31"/>
      <c r="T5904" s="95" t="str">
        <f t="shared" si="420"/>
        <v/>
      </c>
      <c r="U5904" s="32">
        <f t="shared" si="354"/>
        <v>-1746.3951744066051</v>
      </c>
      <c r="V5904" s="22" t="str">
        <f t="shared" si="355"/>
        <v/>
      </c>
      <c r="X5904" s="33"/>
      <c r="Y5904" s="33"/>
    </row>
    <row r="5905" spans="1:25" x14ac:dyDescent="0.2">
      <c r="A5905" s="93"/>
      <c r="B5905" s="94" t="str">
        <f>IFERROR(VLOOKUP($A5905,HeadJournal!$A$1:$NTR$890,COLUMN(HeadJournal!B$1),0),"")</f>
        <v/>
      </c>
      <c r="C5905" s="94" t="str">
        <f>IFERROR(VLOOKUP($A5905,HeadJournal!$A$1:$NTR$890,COLUMN(HeadJournal!C$1),0),"")</f>
        <v/>
      </c>
      <c r="D5905" s="125" t="str">
        <f>IFERROR(VLOOKUP($A5905,HeadJournal!$A$1:$NTR$890,COLUMN(HeadJournal!D$1),0),"")</f>
        <v/>
      </c>
      <c r="E5905" s="95" t="str">
        <f>IFERROR(VLOOKUP($A5905,HeadJournal!$A$1:$NTR$890,COLUMN(HeadJournal!G$1),0),"")</f>
        <v/>
      </c>
      <c r="F5905" s="95" t="str">
        <f t="shared" si="419"/>
        <v/>
      </c>
      <c r="G5905" s="97"/>
      <c r="H5905" s="161"/>
      <c r="I5905" s="97"/>
      <c r="J5905" s="97"/>
      <c r="K5905" s="29"/>
      <c r="L5905" s="29"/>
      <c r="M5905" s="30">
        <f>IFERROR(VLOOKUP($A5905,HeadJournal!$A$1:$J$890,COLUMN(HeadJournal!I$1),0)*($K5905+$L5905)/(SUMIF($A:$A,$A5905,$K:$K)+SUMIF($A:$A,$A5905,$L:$L)),0)</f>
        <v>0</v>
      </c>
      <c r="N5905" s="30">
        <f>IFERROR((VLOOKUP($A5905,HeadJournal!$A$1:$K$890,COLUMN(HeadJournal!K$1),0)-VLOOKUP($A5905,HeadJournal!$A$1:$K$890,COLUMN(HeadJournal!J$1),0))*($K5905+$L5905)/(SUMIF($A:$A,$A5905,$K:$K)+SUMIF($A:$A,$A5905,$L:$L)),0)</f>
        <v>0</v>
      </c>
      <c r="O5905" s="30">
        <f>IFERROR((VLOOKUP($A5905,HeadJournal!$A$1:$L$890,COLUMN(HeadJournal!L$1),0)*($K5905+$L5905)/(SUMIF($A:$A,$A5905,$K:$K)+SUMIF($A:$A,$A5905,$L:$L)))/VLOOKUP($A5905,HeadJournal!$A$1:$L$890,COLUMN(HeadJournal!H$1),0),0)</f>
        <v>0</v>
      </c>
      <c r="P5905" s="30">
        <f>IFERROR(SUM(K5905:O5905)*VLOOKUP($A5905,HeadJournal!$A$1:$L$890,COLUMN(HeadJournal!H$1),0),0)</f>
        <v>0</v>
      </c>
      <c r="Q5905" s="29"/>
      <c r="R5905" s="31"/>
      <c r="S5905" s="31"/>
      <c r="T5905" s="95" t="str">
        <f t="shared" si="420"/>
        <v/>
      </c>
      <c r="U5905" s="32">
        <f t="shared" si="354"/>
        <v>0</v>
      </c>
      <c r="V5905" s="22" t="str">
        <f t="shared" si="355"/>
        <v/>
      </c>
      <c r="X5905" s="33"/>
      <c r="Y5905" s="33"/>
    </row>
    <row r="5906" spans="1:25" x14ac:dyDescent="0.2">
      <c r="A5906" s="93"/>
      <c r="B5906" s="94" t="str">
        <f>IFERROR(VLOOKUP($A5906,HeadJournal!$A$1:$NTR$890,COLUMN(HeadJournal!B$1),0),"")</f>
        <v/>
      </c>
      <c r="C5906" s="94" t="str">
        <f>IFERROR(VLOOKUP($A5906,HeadJournal!$A$1:$NTR$890,COLUMN(HeadJournal!C$1),0),"")</f>
        <v/>
      </c>
      <c r="D5906" s="125" t="str">
        <f>IFERROR(VLOOKUP($A5906,HeadJournal!$A$1:$NTR$890,COLUMN(HeadJournal!D$1),0),"")</f>
        <v/>
      </c>
      <c r="E5906" s="95" t="str">
        <f>IFERROR(VLOOKUP($A5906,HeadJournal!$A$1:$NTR$890,COLUMN(HeadJournal!G$1),0),"")</f>
        <v/>
      </c>
      <c r="F5906" s="95" t="str">
        <f t="shared" si="419"/>
        <v/>
      </c>
      <c r="G5906" s="97"/>
      <c r="H5906" s="161"/>
      <c r="I5906" s="97"/>
      <c r="J5906" s="97"/>
      <c r="K5906" s="29"/>
      <c r="L5906" s="29"/>
      <c r="M5906" s="30">
        <f>IFERROR(VLOOKUP($A5906,HeadJournal!$A$1:$J$890,COLUMN(HeadJournal!I$1),0)*($K5906+$L5906)/(SUMIF($A:$A,$A5906,$K:$K)+SUMIF($A:$A,$A5906,$L:$L)),0)</f>
        <v>0</v>
      </c>
      <c r="N5906" s="30">
        <f>IFERROR((VLOOKUP($A5906,HeadJournal!$A$1:$K$890,COLUMN(HeadJournal!K$1),0)-VLOOKUP($A5906,HeadJournal!$A$1:$K$890,COLUMN(HeadJournal!J$1),0))*($K5906+$L5906)/(SUMIF($A:$A,$A5906,$K:$K)+SUMIF($A:$A,$A5906,$L:$L)),0)</f>
        <v>0</v>
      </c>
      <c r="O5906" s="30">
        <f>IFERROR((VLOOKUP($A5906,HeadJournal!$A$1:$L$890,COLUMN(HeadJournal!L$1),0)*($K5906+$L5906)/(SUMIF($A:$A,$A5906,$K:$K)+SUMIF($A:$A,$A5906,$L:$L)))/VLOOKUP($A5906,HeadJournal!$A$1:$L$890,COLUMN(HeadJournal!H$1),0),0)</f>
        <v>0</v>
      </c>
      <c r="P5906" s="30">
        <f>IFERROR(SUM(K5906:O5906)*VLOOKUP($A5906,HeadJournal!$A$1:$L$890,COLUMN(HeadJournal!H$1),0),0)</f>
        <v>0</v>
      </c>
      <c r="Q5906" s="29"/>
      <c r="R5906" s="31"/>
      <c r="S5906" s="31"/>
      <c r="T5906" s="95" t="str">
        <f t="shared" si="420"/>
        <v/>
      </c>
      <c r="U5906" s="32">
        <f t="shared" si="354"/>
        <v>0</v>
      </c>
      <c r="V5906" s="22" t="str">
        <f t="shared" si="355"/>
        <v/>
      </c>
      <c r="X5906" s="33"/>
      <c r="Y5906" s="33"/>
    </row>
    <row r="5907" spans="1:25" x14ac:dyDescent="0.2">
      <c r="A5907" s="93"/>
      <c r="B5907" s="94" t="str">
        <f>IFERROR(VLOOKUP($A5907,HeadJournal!$A$1:$NTR$890,COLUMN(HeadJournal!B$1),0),"")</f>
        <v/>
      </c>
      <c r="C5907" s="94" t="str">
        <f>IFERROR(VLOOKUP($A5907,HeadJournal!$A$1:$NTR$890,COLUMN(HeadJournal!C$1),0),"")</f>
        <v/>
      </c>
      <c r="D5907" s="125" t="str">
        <f>IFERROR(VLOOKUP($A5907,HeadJournal!$A$1:$NTR$890,COLUMN(HeadJournal!D$1),0),"")</f>
        <v/>
      </c>
      <c r="E5907" s="95" t="str">
        <f>IFERROR(VLOOKUP($A5907,HeadJournal!$A$1:$NTR$890,COLUMN(HeadJournal!G$1),0),"")</f>
        <v/>
      </c>
      <c r="F5907" s="95" t="str">
        <f t="shared" si="419"/>
        <v/>
      </c>
      <c r="G5907" s="97"/>
      <c r="H5907" s="161"/>
      <c r="I5907" s="97"/>
      <c r="J5907" s="97"/>
      <c r="K5907" s="29"/>
      <c r="L5907" s="29"/>
      <c r="M5907" s="30">
        <f>IFERROR(VLOOKUP($A5907,HeadJournal!$A$1:$J$890,COLUMN(HeadJournal!I$1),0)*($K5907+$L5907)/(SUMIF($A:$A,$A5907,$K:$K)+SUMIF($A:$A,$A5907,$L:$L)),0)</f>
        <v>0</v>
      </c>
      <c r="N5907" s="30">
        <f>IFERROR((VLOOKUP($A5907,HeadJournal!$A$1:$K$890,COLUMN(HeadJournal!K$1),0)-VLOOKUP($A5907,HeadJournal!$A$1:$K$890,COLUMN(HeadJournal!J$1),0))*($K5907+$L5907)/(SUMIF($A:$A,$A5907,$K:$K)+SUMIF($A:$A,$A5907,$L:$L)),0)</f>
        <v>0</v>
      </c>
      <c r="O5907" s="30">
        <f>IFERROR((VLOOKUP($A5907,HeadJournal!$A$1:$L$890,COLUMN(HeadJournal!L$1),0)*($K5907+$L5907)/(SUMIF($A:$A,$A5907,$K:$K)+SUMIF($A:$A,$A5907,$L:$L)))/VLOOKUP($A5907,HeadJournal!$A$1:$L$890,COLUMN(HeadJournal!H$1),0),0)</f>
        <v>0</v>
      </c>
      <c r="P5907" s="30">
        <f>IFERROR(SUM(K5907:O5907)*VLOOKUP($A5907,HeadJournal!$A$1:$L$890,COLUMN(HeadJournal!H$1),0),0)</f>
        <v>0</v>
      </c>
      <c r="Q5907" s="29"/>
      <c r="R5907" s="31"/>
      <c r="S5907" s="31"/>
      <c r="T5907" s="95" t="str">
        <f t="shared" si="420"/>
        <v/>
      </c>
      <c r="U5907" s="32">
        <f t="shared" si="354"/>
        <v>0</v>
      </c>
      <c r="V5907" s="22" t="str">
        <f t="shared" si="355"/>
        <v/>
      </c>
      <c r="X5907" s="33"/>
      <c r="Y5907" s="33"/>
    </row>
    <row r="5908" spans="1:25" x14ac:dyDescent="0.2">
      <c r="A5908" s="93"/>
      <c r="B5908" s="94" t="str">
        <f>IFERROR(VLOOKUP($A5908,HeadJournal!$A$1:$NTR$890,COLUMN(HeadJournal!B$1),0),"")</f>
        <v/>
      </c>
      <c r="C5908" s="94" t="str">
        <f>IFERROR(VLOOKUP($A5908,HeadJournal!$A$1:$NTR$890,COLUMN(HeadJournal!C$1),0),"")</f>
        <v/>
      </c>
      <c r="D5908" s="125" t="str">
        <f>IFERROR(VLOOKUP($A5908,HeadJournal!$A$1:$NTR$890,COLUMN(HeadJournal!D$1),0),"")</f>
        <v/>
      </c>
      <c r="E5908" s="95" t="str">
        <f>IFERROR(VLOOKUP($A5908,HeadJournal!$A$1:$NTR$890,COLUMN(HeadJournal!G$1),0),"")</f>
        <v/>
      </c>
      <c r="F5908" s="95" t="str">
        <f t="shared" si="419"/>
        <v/>
      </c>
      <c r="G5908" s="97"/>
      <c r="H5908" s="161"/>
      <c r="I5908" s="97"/>
      <c r="J5908" s="97"/>
      <c r="K5908" s="29"/>
      <c r="L5908" s="29"/>
      <c r="M5908" s="30">
        <f>IFERROR(VLOOKUP($A5908,HeadJournal!$A$1:$J$890,COLUMN(HeadJournal!I$1),0)*($K5908+$L5908)/(SUMIF($A:$A,$A5908,$K:$K)+SUMIF($A:$A,$A5908,$L:$L)),0)</f>
        <v>0</v>
      </c>
      <c r="N5908" s="30">
        <f>IFERROR((VLOOKUP($A5908,HeadJournal!$A$1:$K$890,COLUMN(HeadJournal!K$1),0)-VLOOKUP($A5908,HeadJournal!$A$1:$K$890,COLUMN(HeadJournal!J$1),0))*($K5908+$L5908)/(SUMIF($A:$A,$A5908,$K:$K)+SUMIF($A:$A,$A5908,$L:$L)),0)</f>
        <v>0</v>
      </c>
      <c r="O5908" s="30">
        <f>IFERROR((VLOOKUP($A5908,HeadJournal!$A$1:$L$890,COLUMN(HeadJournal!L$1),0)*($K5908+$L5908)/(SUMIF($A:$A,$A5908,$K:$K)+SUMIF($A:$A,$A5908,$L:$L)))/VLOOKUP($A5908,HeadJournal!$A$1:$L$890,COLUMN(HeadJournal!H$1),0),0)</f>
        <v>0</v>
      </c>
      <c r="P5908" s="30">
        <f>IFERROR(SUM(K5908:O5908)*VLOOKUP($A5908,HeadJournal!$A$1:$L$890,COLUMN(HeadJournal!H$1),0),0)</f>
        <v>0</v>
      </c>
      <c r="Q5908" s="29"/>
      <c r="R5908" s="31"/>
      <c r="S5908" s="31"/>
      <c r="T5908" s="95" t="str">
        <f t="shared" si="420"/>
        <v/>
      </c>
      <c r="U5908" s="32">
        <f t="shared" si="354"/>
        <v>0</v>
      </c>
      <c r="V5908" s="22" t="str">
        <f t="shared" si="355"/>
        <v/>
      </c>
      <c r="X5908" s="33"/>
      <c r="Y5908" s="33"/>
    </row>
    <row r="5909" spans="1:25" x14ac:dyDescent="0.2">
      <c r="A5909" s="93"/>
      <c r="B5909" s="94" t="str">
        <f>IFERROR(VLOOKUP($A5909,HeadJournal!$A$1:$NTR$890,COLUMN(HeadJournal!B$1),0),"")</f>
        <v/>
      </c>
      <c r="C5909" s="94" t="str">
        <f>IFERROR(VLOOKUP($A5909,HeadJournal!$A$1:$NTR$890,COLUMN(HeadJournal!C$1),0),"")</f>
        <v/>
      </c>
      <c r="D5909" s="125" t="str">
        <f>IFERROR(VLOOKUP($A5909,HeadJournal!$A$1:$NTR$890,COLUMN(HeadJournal!D$1),0),"")</f>
        <v/>
      </c>
      <c r="E5909" s="95" t="str">
        <f>IFERROR(VLOOKUP($A5909,HeadJournal!$A$1:$NTR$890,COLUMN(HeadJournal!G$1),0),"")</f>
        <v/>
      </c>
      <c r="F5909" s="95" t="str">
        <f t="shared" si="419"/>
        <v/>
      </c>
      <c r="G5909" s="97"/>
      <c r="H5909" s="161"/>
      <c r="I5909" s="97"/>
      <c r="J5909" s="97"/>
      <c r="K5909" s="29"/>
      <c r="L5909" s="29"/>
      <c r="M5909" s="30">
        <f>IFERROR(VLOOKUP($A5909,HeadJournal!$A$1:$J$890,COLUMN(HeadJournal!I$1),0)*($K5909+$L5909)/(SUMIF($A:$A,$A5909,$K:$K)+SUMIF($A:$A,$A5909,$L:$L)),0)</f>
        <v>0</v>
      </c>
      <c r="N5909" s="30">
        <f>IFERROR((VLOOKUP($A5909,HeadJournal!$A$1:$K$890,COLUMN(HeadJournal!K$1),0)-VLOOKUP($A5909,HeadJournal!$A$1:$K$890,COLUMN(HeadJournal!J$1),0))*($K5909+$L5909)/(SUMIF($A:$A,$A5909,$K:$K)+SUMIF($A:$A,$A5909,$L:$L)),0)</f>
        <v>0</v>
      </c>
      <c r="O5909" s="30">
        <f>IFERROR((VLOOKUP($A5909,HeadJournal!$A$1:$L$890,COLUMN(HeadJournal!L$1),0)*($K5909+$L5909)/(SUMIF($A:$A,$A5909,$K:$K)+SUMIF($A:$A,$A5909,$L:$L)))/VLOOKUP($A5909,HeadJournal!$A$1:$L$890,COLUMN(HeadJournal!H$1),0),0)</f>
        <v>0</v>
      </c>
      <c r="P5909" s="30">
        <f>IFERROR(SUM(K5909:O5909)*VLOOKUP($A5909,HeadJournal!$A$1:$L$890,COLUMN(HeadJournal!H$1),0),0)</f>
        <v>0</v>
      </c>
      <c r="Q5909" s="29"/>
      <c r="R5909" s="31"/>
      <c r="S5909" s="31"/>
      <c r="T5909" s="95" t="str">
        <f t="shared" si="420"/>
        <v/>
      </c>
      <c r="U5909" s="32">
        <f t="shared" si="354"/>
        <v>0</v>
      </c>
      <c r="V5909" s="22" t="str">
        <f t="shared" si="355"/>
        <v/>
      </c>
      <c r="X5909" s="33"/>
      <c r="Y5909" s="33"/>
    </row>
    <row r="5910" spans="1:25" x14ac:dyDescent="0.2">
      <c r="A5910" s="93"/>
      <c r="B5910" s="94" t="str">
        <f>IFERROR(VLOOKUP($A5910,HeadJournal!$A$1:$NTR$890,COLUMN(HeadJournal!B$1),0),"")</f>
        <v/>
      </c>
      <c r="C5910" s="94" t="str">
        <f>IFERROR(VLOOKUP($A5910,HeadJournal!$A$1:$NTR$890,COLUMN(HeadJournal!C$1),0),"")</f>
        <v/>
      </c>
      <c r="D5910" s="125" t="str">
        <f>IFERROR(VLOOKUP($A5910,HeadJournal!$A$1:$NTR$890,COLUMN(HeadJournal!D$1),0),"")</f>
        <v/>
      </c>
      <c r="E5910" s="95" t="str">
        <f>IFERROR(VLOOKUP($A5910,HeadJournal!$A$1:$NTR$890,COLUMN(HeadJournal!G$1),0),"")</f>
        <v/>
      </c>
      <c r="F5910" s="95" t="str">
        <f t="shared" si="419"/>
        <v/>
      </c>
      <c r="G5910" s="97"/>
      <c r="H5910" s="161"/>
      <c r="I5910" s="97"/>
      <c r="J5910" s="97"/>
      <c r="K5910" s="29"/>
      <c r="L5910" s="29"/>
      <c r="M5910" s="30">
        <f>IFERROR(VLOOKUP($A5910,HeadJournal!$A$1:$J$890,COLUMN(HeadJournal!I$1),0)*($K5910+$L5910)/(SUMIF($A:$A,$A5910,$K:$K)+SUMIF($A:$A,$A5910,$L:$L)),0)</f>
        <v>0</v>
      </c>
      <c r="N5910" s="30">
        <f>IFERROR((VLOOKUP($A5910,HeadJournal!$A$1:$K$890,COLUMN(HeadJournal!K$1),0)-VLOOKUP($A5910,HeadJournal!$A$1:$K$890,COLUMN(HeadJournal!J$1),0))*($K5910+$L5910)/(SUMIF($A:$A,$A5910,$K:$K)+SUMIF($A:$A,$A5910,$L:$L)),0)</f>
        <v>0</v>
      </c>
      <c r="O5910" s="30">
        <f>IFERROR((VLOOKUP($A5910,HeadJournal!$A$1:$L$890,COLUMN(HeadJournal!L$1),0)*($K5910+$L5910)/(SUMIF($A:$A,$A5910,$K:$K)+SUMIF($A:$A,$A5910,$L:$L)))/VLOOKUP($A5910,HeadJournal!$A$1:$L$890,COLUMN(HeadJournal!H$1),0),0)</f>
        <v>0</v>
      </c>
      <c r="P5910" s="30">
        <f>IFERROR(SUM(K5910:O5910)*VLOOKUP($A5910,HeadJournal!$A$1:$L$890,COLUMN(HeadJournal!H$1),0),0)</f>
        <v>0</v>
      </c>
      <c r="Q5910" s="29"/>
      <c r="R5910" s="31"/>
      <c r="S5910" s="31"/>
      <c r="T5910" s="95" t="str">
        <f t="shared" si="420"/>
        <v/>
      </c>
      <c r="U5910" s="32">
        <f t="shared" si="354"/>
        <v>0</v>
      </c>
      <c r="V5910" s="22" t="str">
        <f t="shared" si="355"/>
        <v/>
      </c>
      <c r="X5910" s="33"/>
      <c r="Y5910" s="33"/>
    </row>
    <row r="5911" spans="1:25" x14ac:dyDescent="0.2">
      <c r="A5911" s="93"/>
      <c r="B5911" s="94" t="str">
        <f>IFERROR(VLOOKUP($A5911,HeadJournal!$A$1:$NTR$890,COLUMN(HeadJournal!B$1),0),"")</f>
        <v/>
      </c>
      <c r="C5911" s="94" t="str">
        <f>IFERROR(VLOOKUP($A5911,HeadJournal!$A$1:$NTR$890,COLUMN(HeadJournal!C$1),0),"")</f>
        <v/>
      </c>
      <c r="D5911" s="125" t="str">
        <f>IFERROR(VLOOKUP($A5911,HeadJournal!$A$1:$NTR$890,COLUMN(HeadJournal!D$1),0),"")</f>
        <v/>
      </c>
      <c r="E5911" s="95" t="str">
        <f>IFERROR(VLOOKUP($A5911,HeadJournal!$A$1:$NTR$890,COLUMN(HeadJournal!G$1),0),"")</f>
        <v/>
      </c>
      <c r="F5911" s="95" t="str">
        <f t="shared" si="419"/>
        <v/>
      </c>
      <c r="G5911" s="97"/>
      <c r="H5911" s="161"/>
      <c r="I5911" s="97"/>
      <c r="J5911" s="97"/>
      <c r="K5911" s="29"/>
      <c r="L5911" s="29"/>
      <c r="M5911" s="30">
        <f>IFERROR(VLOOKUP($A5911,HeadJournal!$A$1:$J$890,COLUMN(HeadJournal!I$1),0)*($K5911+$L5911)/(SUMIF($A:$A,$A5911,$K:$K)+SUMIF($A:$A,$A5911,$L:$L)),0)</f>
        <v>0</v>
      </c>
      <c r="N5911" s="30">
        <f>IFERROR((VLOOKUP($A5911,HeadJournal!$A$1:$K$890,COLUMN(HeadJournal!K$1),0)-VLOOKUP($A5911,HeadJournal!$A$1:$K$890,COLUMN(HeadJournal!J$1),0))*($K5911+$L5911)/(SUMIF($A:$A,$A5911,$K:$K)+SUMIF($A:$A,$A5911,$L:$L)),0)</f>
        <v>0</v>
      </c>
      <c r="O5911" s="30">
        <f>IFERROR((VLOOKUP($A5911,HeadJournal!$A$1:$L$890,COLUMN(HeadJournal!L$1),0)*($K5911+$L5911)/(SUMIF($A:$A,$A5911,$K:$K)+SUMIF($A:$A,$A5911,$L:$L)))/VLOOKUP($A5911,HeadJournal!$A$1:$L$890,COLUMN(HeadJournal!H$1),0),0)</f>
        <v>0</v>
      </c>
      <c r="P5911" s="30">
        <f>IFERROR(SUM(K5911:O5911)*VLOOKUP($A5911,HeadJournal!$A$1:$L$890,COLUMN(HeadJournal!H$1),0),0)</f>
        <v>0</v>
      </c>
      <c r="Q5911" s="29"/>
      <c r="R5911" s="31"/>
      <c r="S5911" s="31"/>
      <c r="T5911" s="95" t="str">
        <f t="shared" si="420"/>
        <v/>
      </c>
      <c r="U5911" s="32">
        <f t="shared" si="354"/>
        <v>0</v>
      </c>
      <c r="V5911" s="22" t="str">
        <f t="shared" si="355"/>
        <v/>
      </c>
      <c r="X5911" s="33"/>
      <c r="Y5911" s="33"/>
    </row>
    <row r="5912" spans="1:25" x14ac:dyDescent="0.2">
      <c r="A5912" s="93"/>
      <c r="B5912" s="94" t="str">
        <f>IFERROR(VLOOKUP($A5912,HeadJournal!$A$1:$NTR$890,COLUMN(HeadJournal!B$1),0),"")</f>
        <v/>
      </c>
      <c r="C5912" s="94" t="str">
        <f>IFERROR(VLOOKUP($A5912,HeadJournal!$A$1:$NTR$890,COLUMN(HeadJournal!C$1),0),"")</f>
        <v/>
      </c>
      <c r="D5912" s="125" t="str">
        <f>IFERROR(VLOOKUP($A5912,HeadJournal!$A$1:$NTR$890,COLUMN(HeadJournal!D$1),0),"")</f>
        <v/>
      </c>
      <c r="E5912" s="95" t="str">
        <f>IFERROR(VLOOKUP($A5912,HeadJournal!$A$1:$NTR$890,COLUMN(HeadJournal!G$1),0),"")</f>
        <v/>
      </c>
      <c r="F5912" s="95" t="str">
        <f t="shared" si="419"/>
        <v/>
      </c>
      <c r="G5912" s="97"/>
      <c r="H5912" s="161"/>
      <c r="I5912" s="97"/>
      <c r="J5912" s="97"/>
      <c r="K5912" s="29"/>
      <c r="L5912" s="29"/>
      <c r="M5912" s="30">
        <f>IFERROR(VLOOKUP($A5912,HeadJournal!$A$1:$J$890,COLUMN(HeadJournal!I$1),0)*($K5912+$L5912)/(SUMIF($A:$A,$A5912,$K:$K)+SUMIF($A:$A,$A5912,$L:$L)),0)</f>
        <v>0</v>
      </c>
      <c r="N5912" s="30">
        <f>IFERROR((VLOOKUP($A5912,HeadJournal!$A$1:$K$890,COLUMN(HeadJournal!K$1),0)-VLOOKUP($A5912,HeadJournal!$A$1:$K$890,COLUMN(HeadJournal!J$1),0))*($K5912+$L5912)/(SUMIF($A:$A,$A5912,$K:$K)+SUMIF($A:$A,$A5912,$L:$L)),0)</f>
        <v>0</v>
      </c>
      <c r="O5912" s="30">
        <f>IFERROR((VLOOKUP($A5912,HeadJournal!$A$1:$L$890,COLUMN(HeadJournal!L$1),0)*($K5912+$L5912)/(SUMIF($A:$A,$A5912,$K:$K)+SUMIF($A:$A,$A5912,$L:$L)))/VLOOKUP($A5912,HeadJournal!$A$1:$L$890,COLUMN(HeadJournal!H$1),0),0)</f>
        <v>0</v>
      </c>
      <c r="P5912" s="30">
        <f>IFERROR(SUM(K5912:O5912)*VLOOKUP($A5912,HeadJournal!$A$1:$L$890,COLUMN(HeadJournal!H$1),0),0)</f>
        <v>0</v>
      </c>
      <c r="Q5912" s="29"/>
      <c r="R5912" s="31"/>
      <c r="S5912" s="31"/>
      <c r="T5912" s="95" t="str">
        <f t="shared" si="420"/>
        <v/>
      </c>
      <c r="U5912" s="32">
        <f t="shared" si="354"/>
        <v>0</v>
      </c>
      <c r="V5912" s="22" t="str">
        <f t="shared" si="355"/>
        <v/>
      </c>
      <c r="X5912" s="33"/>
      <c r="Y5912" s="33"/>
    </row>
    <row r="5913" spans="1:25" x14ac:dyDescent="0.2">
      <c r="A5913" s="93"/>
      <c r="B5913" s="94" t="str">
        <f>IFERROR(VLOOKUP($A5913,HeadJournal!$A$1:$NTR$890,COLUMN(HeadJournal!B$1),0),"")</f>
        <v/>
      </c>
      <c r="C5913" s="94" t="str">
        <f>IFERROR(VLOOKUP($A5913,HeadJournal!$A$1:$NTR$890,COLUMN(HeadJournal!C$1),0),"")</f>
        <v/>
      </c>
      <c r="D5913" s="125" t="str">
        <f>IFERROR(VLOOKUP($A5913,HeadJournal!$A$1:$NTR$890,COLUMN(HeadJournal!D$1),0),"")</f>
        <v/>
      </c>
      <c r="E5913" s="95" t="str">
        <f>IFERROR(VLOOKUP($A5913,HeadJournal!$A$1:$NTR$890,COLUMN(HeadJournal!G$1),0),"")</f>
        <v/>
      </c>
      <c r="F5913" s="95" t="str">
        <f t="shared" si="419"/>
        <v/>
      </c>
      <c r="G5913" s="97"/>
      <c r="H5913" s="161"/>
      <c r="I5913" s="97"/>
      <c r="J5913" s="97"/>
      <c r="K5913" s="29"/>
      <c r="L5913" s="29"/>
      <c r="M5913" s="30">
        <f>IFERROR(VLOOKUP($A5913,HeadJournal!$A$1:$J$890,COLUMN(HeadJournal!I$1),0)*($K5913+$L5913)/(SUMIF($A:$A,$A5913,$K:$K)+SUMIF($A:$A,$A5913,$L:$L)),0)</f>
        <v>0</v>
      </c>
      <c r="N5913" s="30">
        <f>IFERROR((VLOOKUP($A5913,HeadJournal!$A$1:$K$890,COLUMN(HeadJournal!K$1),0)-VLOOKUP($A5913,HeadJournal!$A$1:$K$890,COLUMN(HeadJournal!J$1),0))*($K5913+$L5913)/(SUMIF($A:$A,$A5913,$K:$K)+SUMIF($A:$A,$A5913,$L:$L)),0)</f>
        <v>0</v>
      </c>
      <c r="O5913" s="30">
        <f>IFERROR((VLOOKUP($A5913,HeadJournal!$A$1:$L$890,COLUMN(HeadJournal!L$1),0)*($K5913+$L5913)/(SUMIF($A:$A,$A5913,$K:$K)+SUMIF($A:$A,$A5913,$L:$L)))/VLOOKUP($A5913,HeadJournal!$A$1:$L$890,COLUMN(HeadJournal!H$1),0),0)</f>
        <v>0</v>
      </c>
      <c r="P5913" s="30">
        <f>IFERROR(SUM(K5913:O5913)*VLOOKUP($A5913,HeadJournal!$A$1:$L$890,COLUMN(HeadJournal!H$1),0),0)</f>
        <v>0</v>
      </c>
      <c r="Q5913" s="29"/>
      <c r="R5913" s="31"/>
      <c r="S5913" s="31"/>
      <c r="T5913" s="95" t="str">
        <f t="shared" si="420"/>
        <v/>
      </c>
      <c r="U5913" s="32">
        <f t="shared" si="354"/>
        <v>0</v>
      </c>
      <c r="V5913" s="22" t="str">
        <f t="shared" si="355"/>
        <v/>
      </c>
      <c r="X5913" s="33"/>
      <c r="Y5913" s="33"/>
    </row>
    <row r="5914" spans="1:25" x14ac:dyDescent="0.2">
      <c r="A5914" s="93"/>
      <c r="B5914" s="94" t="str">
        <f>IFERROR(VLOOKUP($A5914,HeadJournal!$A$1:$NTR$890,COLUMN(HeadJournal!B$1),0),"")</f>
        <v/>
      </c>
      <c r="C5914" s="94" t="str">
        <f>IFERROR(VLOOKUP($A5914,HeadJournal!$A$1:$NTR$890,COLUMN(HeadJournal!C$1),0),"")</f>
        <v/>
      </c>
      <c r="D5914" s="125" t="str">
        <f>IFERROR(VLOOKUP($A5914,HeadJournal!$A$1:$NTR$890,COLUMN(HeadJournal!D$1),0),"")</f>
        <v/>
      </c>
      <c r="E5914" s="95" t="str">
        <f>IFERROR(VLOOKUP($A5914,HeadJournal!$A$1:$NTR$890,COLUMN(HeadJournal!G$1),0),"")</f>
        <v/>
      </c>
      <c r="F5914" s="95" t="str">
        <f t="shared" si="419"/>
        <v/>
      </c>
      <c r="G5914" s="97"/>
      <c r="H5914" s="161"/>
      <c r="I5914" s="97"/>
      <c r="J5914" s="97"/>
      <c r="K5914" s="29"/>
      <c r="L5914" s="29"/>
      <c r="M5914" s="30">
        <f>IFERROR(VLOOKUP($A5914,HeadJournal!$A$1:$J$890,COLUMN(HeadJournal!I$1),0)*($K5914+$L5914)/(SUMIF($A:$A,$A5914,$K:$K)+SUMIF($A:$A,$A5914,$L:$L)),0)</f>
        <v>0</v>
      </c>
      <c r="N5914" s="30">
        <f>IFERROR((VLOOKUP($A5914,HeadJournal!$A$1:$K$890,COLUMN(HeadJournal!K$1),0)-VLOOKUP($A5914,HeadJournal!$A$1:$K$890,COLUMN(HeadJournal!J$1),0))*($K5914+$L5914)/(SUMIF($A:$A,$A5914,$K:$K)+SUMIF($A:$A,$A5914,$L:$L)),0)</f>
        <v>0</v>
      </c>
      <c r="O5914" s="30">
        <f>IFERROR((VLOOKUP($A5914,HeadJournal!$A$1:$L$890,COLUMN(HeadJournal!L$1),0)*($K5914+$L5914)/(SUMIF($A:$A,$A5914,$K:$K)+SUMIF($A:$A,$A5914,$L:$L)))/VLOOKUP($A5914,HeadJournal!$A$1:$L$890,COLUMN(HeadJournal!H$1),0),0)</f>
        <v>0</v>
      </c>
      <c r="P5914" s="30">
        <f>IFERROR(SUM(K5914:O5914)*VLOOKUP($A5914,HeadJournal!$A$1:$L$890,COLUMN(HeadJournal!H$1),0),0)</f>
        <v>0</v>
      </c>
      <c r="Q5914" s="29"/>
      <c r="R5914" s="31"/>
      <c r="S5914" s="31"/>
      <c r="T5914" s="95" t="str">
        <f t="shared" si="420"/>
        <v/>
      </c>
      <c r="U5914" s="32">
        <f t="shared" si="354"/>
        <v>0</v>
      </c>
      <c r="V5914" s="22" t="str">
        <f t="shared" si="355"/>
        <v/>
      </c>
      <c r="X5914" s="33"/>
      <c r="Y5914" s="33"/>
    </row>
    <row r="5915" spans="1:25" x14ac:dyDescent="0.2">
      <c r="A5915" s="93"/>
      <c r="B5915" s="94" t="str">
        <f>IFERROR(VLOOKUP($A5915,HeadJournal!$A$1:$NTR$890,COLUMN(HeadJournal!B$1),0),"")</f>
        <v/>
      </c>
      <c r="C5915" s="94" t="str">
        <f>IFERROR(VLOOKUP($A5915,HeadJournal!$A$1:$NTR$890,COLUMN(HeadJournal!C$1),0),"")</f>
        <v/>
      </c>
      <c r="D5915" s="125" t="str">
        <f>IFERROR(VLOOKUP($A5915,HeadJournal!$A$1:$NTR$890,COLUMN(HeadJournal!D$1),0),"")</f>
        <v/>
      </c>
      <c r="E5915" s="95" t="str">
        <f>IFERROR(VLOOKUP($A5915,HeadJournal!$A$1:$NTR$890,COLUMN(HeadJournal!G$1),0),"")</f>
        <v/>
      </c>
      <c r="F5915" s="95" t="str">
        <f t="shared" si="419"/>
        <v/>
      </c>
      <c r="G5915" s="97"/>
      <c r="H5915" s="161"/>
      <c r="I5915" s="97"/>
      <c r="J5915" s="97"/>
      <c r="K5915" s="29"/>
      <c r="L5915" s="29"/>
      <c r="M5915" s="30">
        <f>IFERROR(VLOOKUP($A5915,HeadJournal!$A$1:$J$890,COLUMN(HeadJournal!I$1),0)*($K5915+$L5915)/(SUMIF($A:$A,$A5915,$K:$K)+SUMIF($A:$A,$A5915,$L:$L)),0)</f>
        <v>0</v>
      </c>
      <c r="N5915" s="30">
        <f>IFERROR((VLOOKUP($A5915,HeadJournal!$A$1:$K$890,COLUMN(HeadJournal!K$1),0)-VLOOKUP($A5915,HeadJournal!$A$1:$K$890,COLUMN(HeadJournal!J$1),0))*($K5915+$L5915)/(SUMIF($A:$A,$A5915,$K:$K)+SUMIF($A:$A,$A5915,$L:$L)),0)</f>
        <v>0</v>
      </c>
      <c r="O5915" s="30">
        <f>IFERROR((VLOOKUP($A5915,HeadJournal!$A$1:$L$890,COLUMN(HeadJournal!L$1),0)*($K5915+$L5915)/(SUMIF($A:$A,$A5915,$K:$K)+SUMIF($A:$A,$A5915,$L:$L)))/VLOOKUP($A5915,HeadJournal!$A$1:$L$890,COLUMN(HeadJournal!H$1),0),0)</f>
        <v>0</v>
      </c>
      <c r="P5915" s="30">
        <f>IFERROR(SUM(K5915:O5915)*VLOOKUP($A5915,HeadJournal!$A$1:$L$890,COLUMN(HeadJournal!H$1),0),0)</f>
        <v>0</v>
      </c>
      <c r="Q5915" s="29"/>
      <c r="R5915" s="31"/>
      <c r="S5915" s="31"/>
      <c r="T5915" s="95" t="str">
        <f t="shared" si="420"/>
        <v/>
      </c>
      <c r="U5915" s="32">
        <f t="shared" si="354"/>
        <v>0</v>
      </c>
      <c r="V5915" s="22" t="str">
        <f t="shared" si="355"/>
        <v/>
      </c>
      <c r="X5915" s="33"/>
      <c r="Y5915" s="33"/>
    </row>
    <row r="5916" spans="1:25" x14ac:dyDescent="0.2">
      <c r="A5916" s="93"/>
      <c r="B5916" s="94" t="str">
        <f>IFERROR(VLOOKUP($A5916,HeadJournal!$A$1:$NTR$890,COLUMN(HeadJournal!B$1),0),"")</f>
        <v/>
      </c>
      <c r="C5916" s="94" t="str">
        <f>IFERROR(VLOOKUP($A5916,HeadJournal!$A$1:$NTR$890,COLUMN(HeadJournal!C$1),0),"")</f>
        <v/>
      </c>
      <c r="D5916" s="125" t="str">
        <f>IFERROR(VLOOKUP($A5916,HeadJournal!$A$1:$NTR$890,COLUMN(HeadJournal!D$1),0),"")</f>
        <v/>
      </c>
      <c r="E5916" s="95" t="str">
        <f>IFERROR(VLOOKUP($A5916,HeadJournal!$A$1:$NTR$890,COLUMN(HeadJournal!G$1),0),"")</f>
        <v/>
      </c>
      <c r="F5916" s="95" t="str">
        <f t="shared" si="419"/>
        <v/>
      </c>
      <c r="G5916" s="97"/>
      <c r="H5916" s="161"/>
      <c r="I5916" s="97"/>
      <c r="J5916" s="97"/>
      <c r="K5916" s="29"/>
      <c r="L5916" s="29"/>
      <c r="M5916" s="30">
        <f>IFERROR(VLOOKUP($A5916,HeadJournal!$A$1:$J$890,COLUMN(HeadJournal!I$1),0)*($K5916+$L5916)/(SUMIF($A:$A,$A5916,$K:$K)+SUMIF($A:$A,$A5916,$L:$L)),0)</f>
        <v>0</v>
      </c>
      <c r="N5916" s="30">
        <f>IFERROR((VLOOKUP($A5916,HeadJournal!$A$1:$K$890,COLUMN(HeadJournal!K$1),0)-VLOOKUP($A5916,HeadJournal!$A$1:$K$890,COLUMN(HeadJournal!J$1),0))*($K5916+$L5916)/(SUMIF($A:$A,$A5916,$K:$K)+SUMIF($A:$A,$A5916,$L:$L)),0)</f>
        <v>0</v>
      </c>
      <c r="O5916" s="30">
        <f>IFERROR((VLOOKUP($A5916,HeadJournal!$A$1:$L$890,COLUMN(HeadJournal!L$1),0)*($K5916+$L5916)/(SUMIF($A:$A,$A5916,$K:$K)+SUMIF($A:$A,$A5916,$L:$L)))/VLOOKUP($A5916,HeadJournal!$A$1:$L$890,COLUMN(HeadJournal!H$1),0),0)</f>
        <v>0</v>
      </c>
      <c r="P5916" s="30">
        <f>IFERROR(SUM(K5916:O5916)*VLOOKUP($A5916,HeadJournal!$A$1:$L$890,COLUMN(HeadJournal!H$1),0),0)</f>
        <v>0</v>
      </c>
      <c r="Q5916" s="29"/>
      <c r="R5916" s="31"/>
      <c r="S5916" s="31"/>
      <c r="T5916" s="95" t="str">
        <f t="shared" si="420"/>
        <v/>
      </c>
      <c r="U5916" s="32">
        <f t="shared" si="354"/>
        <v>0</v>
      </c>
      <c r="V5916" s="22" t="str">
        <f t="shared" si="355"/>
        <v/>
      </c>
      <c r="X5916" s="33"/>
      <c r="Y5916" s="33"/>
    </row>
    <row r="5917" spans="1:25" x14ac:dyDescent="0.2">
      <c r="A5917" s="93"/>
      <c r="B5917" s="94" t="str">
        <f>IFERROR(VLOOKUP($A5917,HeadJournal!$A$1:$NTR$890,COLUMN(HeadJournal!B$1),0),"")</f>
        <v/>
      </c>
      <c r="C5917" s="94" t="str">
        <f>IFERROR(VLOOKUP($A5917,HeadJournal!$A$1:$NTR$890,COLUMN(HeadJournal!C$1),0),"")</f>
        <v/>
      </c>
      <c r="D5917" s="125" t="str">
        <f>IFERROR(VLOOKUP($A5917,HeadJournal!$A$1:$NTR$890,COLUMN(HeadJournal!D$1),0),"")</f>
        <v/>
      </c>
      <c r="E5917" s="95" t="str">
        <f>IFERROR(VLOOKUP($A5917,HeadJournal!$A$1:$NTR$890,COLUMN(HeadJournal!G$1),0),"")</f>
        <v/>
      </c>
      <c r="F5917" s="95" t="str">
        <f t="shared" si="419"/>
        <v/>
      </c>
      <c r="G5917" s="97"/>
      <c r="H5917" s="161"/>
      <c r="I5917" s="97"/>
      <c r="J5917" s="97"/>
      <c r="K5917" s="29"/>
      <c r="L5917" s="29"/>
      <c r="M5917" s="30">
        <f>IFERROR(VLOOKUP($A5917,HeadJournal!$A$1:$J$890,COLUMN(HeadJournal!I$1),0)*($K5917+$L5917)/(SUMIF($A:$A,$A5917,$K:$K)+SUMIF($A:$A,$A5917,$L:$L)),0)</f>
        <v>0</v>
      </c>
      <c r="N5917" s="30">
        <f>IFERROR((VLOOKUP($A5917,HeadJournal!$A$1:$K$890,COLUMN(HeadJournal!K$1),0)-VLOOKUP($A5917,HeadJournal!$A$1:$K$890,COLUMN(HeadJournal!J$1),0))*($K5917+$L5917)/(SUMIF($A:$A,$A5917,$K:$K)+SUMIF($A:$A,$A5917,$L:$L)),0)</f>
        <v>0</v>
      </c>
      <c r="O5917" s="30">
        <f>IFERROR((VLOOKUP($A5917,HeadJournal!$A$1:$L$890,COLUMN(HeadJournal!L$1),0)*($K5917+$L5917)/(SUMIF($A:$A,$A5917,$K:$K)+SUMIF($A:$A,$A5917,$L:$L)))/VLOOKUP($A5917,HeadJournal!$A$1:$L$890,COLUMN(HeadJournal!H$1),0),0)</f>
        <v>0</v>
      </c>
      <c r="P5917" s="30">
        <f>IFERROR(SUM(K5917:O5917)*VLOOKUP($A5917,HeadJournal!$A$1:$L$890,COLUMN(HeadJournal!H$1),0),0)</f>
        <v>0</v>
      </c>
      <c r="Q5917" s="29"/>
      <c r="R5917" s="31"/>
      <c r="S5917" s="31"/>
      <c r="T5917" s="95" t="str">
        <f t="shared" si="420"/>
        <v/>
      </c>
      <c r="U5917" s="32">
        <f t="shared" si="354"/>
        <v>0</v>
      </c>
      <c r="V5917" s="22" t="str">
        <f t="shared" si="355"/>
        <v/>
      </c>
      <c r="X5917" s="33"/>
      <c r="Y5917" s="33"/>
    </row>
    <row r="5918" spans="1:25" x14ac:dyDescent="0.2">
      <c r="A5918" s="93"/>
      <c r="B5918" s="94" t="str">
        <f>IFERROR(VLOOKUP($A5918,HeadJournal!$A$1:$NTR$890,COLUMN(HeadJournal!B$1),0),"")</f>
        <v/>
      </c>
      <c r="C5918" s="94" t="str">
        <f>IFERROR(VLOOKUP($A5918,HeadJournal!$A$1:$NTR$890,COLUMN(HeadJournal!C$1),0),"")</f>
        <v/>
      </c>
      <c r="D5918" s="125" t="str">
        <f>IFERROR(VLOOKUP($A5918,HeadJournal!$A$1:$NTR$890,COLUMN(HeadJournal!D$1),0),"")</f>
        <v/>
      </c>
      <c r="E5918" s="95" t="str">
        <f>IFERROR(VLOOKUP($A5918,HeadJournal!$A$1:$NTR$890,COLUMN(HeadJournal!G$1),0),"")</f>
        <v/>
      </c>
      <c r="F5918" s="95" t="str">
        <f t="shared" si="419"/>
        <v/>
      </c>
      <c r="G5918" s="97"/>
      <c r="H5918" s="161"/>
      <c r="I5918" s="97"/>
      <c r="J5918" s="97"/>
      <c r="K5918" s="29"/>
      <c r="L5918" s="29"/>
      <c r="M5918" s="30">
        <f>IFERROR(VLOOKUP($A5918,HeadJournal!$A$1:$J$890,COLUMN(HeadJournal!I$1),0)*($K5918+$L5918)/(SUMIF($A:$A,$A5918,$K:$K)+SUMIF($A:$A,$A5918,$L:$L)),0)</f>
        <v>0</v>
      </c>
      <c r="N5918" s="30">
        <f>IFERROR((VLOOKUP($A5918,HeadJournal!$A$1:$K$890,COLUMN(HeadJournal!K$1),0)-VLOOKUP($A5918,HeadJournal!$A$1:$K$890,COLUMN(HeadJournal!J$1),0))*($K5918+$L5918)/(SUMIF($A:$A,$A5918,$K:$K)+SUMIF($A:$A,$A5918,$L:$L)),0)</f>
        <v>0</v>
      </c>
      <c r="O5918" s="30">
        <f>IFERROR((VLOOKUP($A5918,HeadJournal!$A$1:$L$890,COLUMN(HeadJournal!L$1),0)*($K5918+$L5918)/(SUMIF($A:$A,$A5918,$K:$K)+SUMIF($A:$A,$A5918,$L:$L)))/VLOOKUP($A5918,HeadJournal!$A$1:$L$890,COLUMN(HeadJournal!H$1),0),0)</f>
        <v>0</v>
      </c>
      <c r="P5918" s="30">
        <f>IFERROR(SUM(K5918:O5918)*VLOOKUP($A5918,HeadJournal!$A$1:$L$890,COLUMN(HeadJournal!H$1),0),0)</f>
        <v>0</v>
      </c>
      <c r="Q5918" s="29"/>
      <c r="R5918" s="31"/>
      <c r="S5918" s="31"/>
      <c r="T5918" s="95" t="str">
        <f t="shared" si="420"/>
        <v/>
      </c>
      <c r="U5918" s="32">
        <f t="shared" ref="U5918:U6029" si="447">Q5918-P5918</f>
        <v>0</v>
      </c>
      <c r="V5918" s="22" t="str">
        <f t="shared" ref="V5918:V6029" si="448">IF(Q5918&lt;&gt;0,IFERROR(U5918/P5918,""),"")</f>
        <v/>
      </c>
      <c r="X5918" s="33"/>
      <c r="Y5918" s="33"/>
    </row>
    <row r="5919" spans="1:25" x14ac:dyDescent="0.2">
      <c r="A5919" s="93"/>
      <c r="B5919" s="94" t="str">
        <f>IFERROR(VLOOKUP($A5919,HeadJournal!$A$1:$NTR$890,COLUMN(HeadJournal!B$1),0),"")</f>
        <v/>
      </c>
      <c r="C5919" s="94" t="str">
        <f>IFERROR(VLOOKUP($A5919,HeadJournal!$A$1:$NTR$890,COLUMN(HeadJournal!C$1),0),"")</f>
        <v/>
      </c>
      <c r="D5919" s="125" t="str">
        <f>IFERROR(VLOOKUP($A5919,HeadJournal!$A$1:$NTR$890,COLUMN(HeadJournal!D$1),0),"")</f>
        <v/>
      </c>
      <c r="E5919" s="95" t="str">
        <f>IFERROR(VLOOKUP($A5919,HeadJournal!$A$1:$NTR$890,COLUMN(HeadJournal!G$1),0),"")</f>
        <v/>
      </c>
      <c r="F5919" s="95" t="str">
        <f t="shared" si="419"/>
        <v/>
      </c>
      <c r="G5919" s="97"/>
      <c r="H5919" s="161"/>
      <c r="I5919" s="97"/>
      <c r="J5919" s="97"/>
      <c r="K5919" s="29"/>
      <c r="L5919" s="29"/>
      <c r="M5919" s="30">
        <f>IFERROR(VLOOKUP($A5919,HeadJournal!$A$1:$J$890,COLUMN(HeadJournal!I$1),0)*($K5919+$L5919)/(SUMIF($A:$A,$A5919,$K:$K)+SUMIF($A:$A,$A5919,$L:$L)),0)</f>
        <v>0</v>
      </c>
      <c r="N5919" s="30">
        <f>IFERROR((VLOOKUP($A5919,HeadJournal!$A$1:$K$890,COLUMN(HeadJournal!K$1),0)-VLOOKUP($A5919,HeadJournal!$A$1:$K$890,COLUMN(HeadJournal!J$1),0))*($K5919+$L5919)/(SUMIF($A:$A,$A5919,$K:$K)+SUMIF($A:$A,$A5919,$L:$L)),0)</f>
        <v>0</v>
      </c>
      <c r="O5919" s="30">
        <f>IFERROR((VLOOKUP($A5919,HeadJournal!$A$1:$L$890,COLUMN(HeadJournal!L$1),0)*($K5919+$L5919)/(SUMIF($A:$A,$A5919,$K:$K)+SUMIF($A:$A,$A5919,$L:$L)))/VLOOKUP($A5919,HeadJournal!$A$1:$L$890,COLUMN(HeadJournal!H$1),0),0)</f>
        <v>0</v>
      </c>
      <c r="P5919" s="30">
        <f>IFERROR(SUM(K5919:O5919)*VLOOKUP($A5919,HeadJournal!$A$1:$L$890,COLUMN(HeadJournal!H$1),0),0)</f>
        <v>0</v>
      </c>
      <c r="Q5919" s="29"/>
      <c r="R5919" s="31"/>
      <c r="S5919" s="31"/>
      <c r="T5919" s="95" t="str">
        <f t="shared" si="420"/>
        <v/>
      </c>
      <c r="U5919" s="32">
        <f t="shared" si="447"/>
        <v>0</v>
      </c>
      <c r="V5919" s="22" t="str">
        <f t="shared" si="448"/>
        <v/>
      </c>
      <c r="X5919" s="33"/>
      <c r="Y5919" s="33"/>
    </row>
    <row r="5920" spans="1:25" x14ac:dyDescent="0.2">
      <c r="A5920" s="93"/>
      <c r="B5920" s="94" t="str">
        <f>IFERROR(VLOOKUP($A5920,HeadJournal!$A$1:$NTR$890,COLUMN(HeadJournal!B$1),0),"")</f>
        <v/>
      </c>
      <c r="C5920" s="94" t="str">
        <f>IFERROR(VLOOKUP($A5920,HeadJournal!$A$1:$NTR$890,COLUMN(HeadJournal!C$1),0),"")</f>
        <v/>
      </c>
      <c r="D5920" s="125" t="str">
        <f>IFERROR(VLOOKUP($A5920,HeadJournal!$A$1:$NTR$890,COLUMN(HeadJournal!D$1),0),"")</f>
        <v/>
      </c>
      <c r="E5920" s="95" t="str">
        <f>IFERROR(VLOOKUP($A5920,HeadJournal!$A$1:$NTR$890,COLUMN(HeadJournal!G$1),0),"")</f>
        <v/>
      </c>
      <c r="F5920" s="95" t="str">
        <f t="shared" si="419"/>
        <v/>
      </c>
      <c r="G5920" s="97"/>
      <c r="H5920" s="161"/>
      <c r="I5920" s="97"/>
      <c r="J5920" s="97"/>
      <c r="K5920" s="29"/>
      <c r="L5920" s="29"/>
      <c r="M5920" s="30">
        <f>IFERROR(VLOOKUP($A5920,HeadJournal!$A$1:$J$890,COLUMN(HeadJournal!I$1),0)*($K5920+$L5920)/(SUMIF($A:$A,$A5920,$K:$K)+SUMIF($A:$A,$A5920,$L:$L)),0)</f>
        <v>0</v>
      </c>
      <c r="N5920" s="30">
        <f>IFERROR((VLOOKUP($A5920,HeadJournal!$A$1:$K$890,COLUMN(HeadJournal!K$1),0)-VLOOKUP($A5920,HeadJournal!$A$1:$K$890,COLUMN(HeadJournal!J$1),0))*($K5920+$L5920)/(SUMIF($A:$A,$A5920,$K:$K)+SUMIF($A:$A,$A5920,$L:$L)),0)</f>
        <v>0</v>
      </c>
      <c r="O5920" s="30">
        <f>IFERROR((VLOOKUP($A5920,HeadJournal!$A$1:$L$890,COLUMN(HeadJournal!L$1),0)*($K5920+$L5920)/(SUMIF($A:$A,$A5920,$K:$K)+SUMIF($A:$A,$A5920,$L:$L)))/VLOOKUP($A5920,HeadJournal!$A$1:$L$890,COLUMN(HeadJournal!H$1),0),0)</f>
        <v>0</v>
      </c>
      <c r="P5920" s="30">
        <f>IFERROR(SUM(K5920:O5920)*VLOOKUP($A5920,HeadJournal!$A$1:$L$890,COLUMN(HeadJournal!H$1),0),0)</f>
        <v>0</v>
      </c>
      <c r="Q5920" s="29"/>
      <c r="R5920" s="31"/>
      <c r="S5920" s="31"/>
      <c r="T5920" s="95" t="str">
        <f t="shared" si="420"/>
        <v/>
      </c>
      <c r="U5920" s="32">
        <f t="shared" si="447"/>
        <v>0</v>
      </c>
      <c r="V5920" s="22" t="str">
        <f t="shared" si="448"/>
        <v/>
      </c>
      <c r="X5920" s="33"/>
      <c r="Y5920" s="33"/>
    </row>
    <row r="5921" spans="1:25" x14ac:dyDescent="0.2">
      <c r="A5921" s="93"/>
      <c r="B5921" s="94" t="str">
        <f>IFERROR(VLOOKUP($A5921,HeadJournal!$A$1:$NTR$890,COLUMN(HeadJournal!B$1),0),"")</f>
        <v/>
      </c>
      <c r="C5921" s="94" t="str">
        <f>IFERROR(VLOOKUP($A5921,HeadJournal!$A$1:$NTR$890,COLUMN(HeadJournal!C$1),0),"")</f>
        <v/>
      </c>
      <c r="D5921" s="125" t="str">
        <f>IFERROR(VLOOKUP($A5921,HeadJournal!$A$1:$NTR$890,COLUMN(HeadJournal!D$1),0),"")</f>
        <v/>
      </c>
      <c r="E5921" s="95" t="str">
        <f>IFERROR(VLOOKUP($A5921,HeadJournal!$A$1:$NTR$890,COLUMN(HeadJournal!G$1),0),"")</f>
        <v/>
      </c>
      <c r="F5921" s="95" t="str">
        <f t="shared" si="419"/>
        <v/>
      </c>
      <c r="G5921" s="97"/>
      <c r="H5921" s="161"/>
      <c r="I5921" s="97"/>
      <c r="J5921" s="97"/>
      <c r="K5921" s="29"/>
      <c r="L5921" s="29"/>
      <c r="M5921" s="30">
        <f>IFERROR(VLOOKUP($A5921,HeadJournal!$A$1:$J$890,COLUMN(HeadJournal!I$1),0)*($K5921+$L5921)/(SUMIF($A:$A,$A5921,$K:$K)+SUMIF($A:$A,$A5921,$L:$L)),0)</f>
        <v>0</v>
      </c>
      <c r="N5921" s="30">
        <f>IFERROR((VLOOKUP($A5921,HeadJournal!$A$1:$K$890,COLUMN(HeadJournal!K$1),0)-VLOOKUP($A5921,HeadJournal!$A$1:$K$890,COLUMN(HeadJournal!J$1),0))*($K5921+$L5921)/(SUMIF($A:$A,$A5921,$K:$K)+SUMIF($A:$A,$A5921,$L:$L)),0)</f>
        <v>0</v>
      </c>
      <c r="O5921" s="30">
        <f>IFERROR((VLOOKUP($A5921,HeadJournal!$A$1:$L$890,COLUMN(HeadJournal!L$1),0)*($K5921+$L5921)/(SUMIF($A:$A,$A5921,$K:$K)+SUMIF($A:$A,$A5921,$L:$L)))/VLOOKUP($A5921,HeadJournal!$A$1:$L$890,COLUMN(HeadJournal!H$1),0),0)</f>
        <v>0</v>
      </c>
      <c r="P5921" s="30">
        <f>IFERROR(SUM(K5921:O5921)*VLOOKUP($A5921,HeadJournal!$A$1:$L$890,COLUMN(HeadJournal!H$1),0),0)</f>
        <v>0</v>
      </c>
      <c r="Q5921" s="29"/>
      <c r="R5921" s="31"/>
      <c r="S5921" s="31"/>
      <c r="T5921" s="95" t="str">
        <f t="shared" si="420"/>
        <v/>
      </c>
      <c r="U5921" s="32">
        <f t="shared" si="447"/>
        <v>0</v>
      </c>
      <c r="V5921" s="22" t="str">
        <f t="shared" si="448"/>
        <v/>
      </c>
      <c r="X5921" s="33"/>
      <c r="Y5921" s="33"/>
    </row>
    <row r="5922" spans="1:25" x14ac:dyDescent="0.2">
      <c r="A5922" s="93"/>
      <c r="B5922" s="94" t="str">
        <f>IFERROR(VLOOKUP($A5922,HeadJournal!$A$1:$NTR$890,COLUMN(HeadJournal!B$1),0),"")</f>
        <v/>
      </c>
      <c r="C5922" s="94" t="str">
        <f>IFERROR(VLOOKUP($A5922,HeadJournal!$A$1:$NTR$890,COLUMN(HeadJournal!C$1),0),"")</f>
        <v/>
      </c>
      <c r="D5922" s="125" t="str">
        <f>IFERROR(VLOOKUP($A5922,HeadJournal!$A$1:$NTR$890,COLUMN(HeadJournal!D$1),0),"")</f>
        <v/>
      </c>
      <c r="E5922" s="95" t="str">
        <f>IFERROR(VLOOKUP($A5922,HeadJournal!$A$1:$NTR$890,COLUMN(HeadJournal!G$1),0),"")</f>
        <v/>
      </c>
      <c r="F5922" s="95" t="str">
        <f t="shared" si="419"/>
        <v/>
      </c>
      <c r="G5922" s="97"/>
      <c r="H5922" s="161"/>
      <c r="I5922" s="97"/>
      <c r="J5922" s="97"/>
      <c r="K5922" s="29"/>
      <c r="L5922" s="29"/>
      <c r="M5922" s="30">
        <f>IFERROR(VLOOKUP($A5922,HeadJournal!$A$1:$J$890,COLUMN(HeadJournal!I$1),0)*($K5922+$L5922)/(SUMIF($A:$A,$A5922,$K:$K)+SUMIF($A:$A,$A5922,$L:$L)),0)</f>
        <v>0</v>
      </c>
      <c r="N5922" s="30">
        <f>IFERROR((VLOOKUP($A5922,HeadJournal!$A$1:$K$890,COLUMN(HeadJournal!K$1),0)-VLOOKUP($A5922,HeadJournal!$A$1:$K$890,COLUMN(HeadJournal!J$1),0))*($K5922+$L5922)/(SUMIF($A:$A,$A5922,$K:$K)+SUMIF($A:$A,$A5922,$L:$L)),0)</f>
        <v>0</v>
      </c>
      <c r="O5922" s="30">
        <f>IFERROR((VLOOKUP($A5922,HeadJournal!$A$1:$L$890,COLUMN(HeadJournal!L$1),0)*($K5922+$L5922)/(SUMIF($A:$A,$A5922,$K:$K)+SUMIF($A:$A,$A5922,$L:$L)))/VLOOKUP($A5922,HeadJournal!$A$1:$L$890,COLUMN(HeadJournal!H$1),0),0)</f>
        <v>0</v>
      </c>
      <c r="P5922" s="30">
        <f>IFERROR(SUM(K5922:O5922)*VLOOKUP($A5922,HeadJournal!$A$1:$L$890,COLUMN(HeadJournal!H$1),0),0)</f>
        <v>0</v>
      </c>
      <c r="Q5922" s="29"/>
      <c r="R5922" s="31"/>
      <c r="S5922" s="31"/>
      <c r="T5922" s="95" t="str">
        <f t="shared" si="420"/>
        <v/>
      </c>
      <c r="U5922" s="32">
        <f t="shared" si="447"/>
        <v>0</v>
      </c>
      <c r="V5922" s="22" t="str">
        <f t="shared" si="448"/>
        <v/>
      </c>
      <c r="X5922" s="33"/>
      <c r="Y5922" s="33"/>
    </row>
    <row r="5923" spans="1:25" x14ac:dyDescent="0.2">
      <c r="A5923" s="93"/>
      <c r="B5923" s="94" t="str">
        <f>IFERROR(VLOOKUP($A5923,HeadJournal!$A$1:$NTR$890,COLUMN(HeadJournal!B$1),0),"")</f>
        <v/>
      </c>
      <c r="C5923" s="94" t="str">
        <f>IFERROR(VLOOKUP($A5923,HeadJournal!$A$1:$NTR$890,COLUMN(HeadJournal!C$1),0),"")</f>
        <v/>
      </c>
      <c r="D5923" s="125" t="str">
        <f>IFERROR(VLOOKUP($A5923,HeadJournal!$A$1:$NTR$890,COLUMN(HeadJournal!D$1),0),"")</f>
        <v/>
      </c>
      <c r="E5923" s="95" t="str">
        <f>IFERROR(VLOOKUP($A5923,HeadJournal!$A$1:$NTR$890,COLUMN(HeadJournal!G$1),0),"")</f>
        <v/>
      </c>
      <c r="F5923" s="95" t="str">
        <f t="shared" si="419"/>
        <v/>
      </c>
      <c r="G5923" s="97"/>
      <c r="H5923" s="161"/>
      <c r="I5923" s="97"/>
      <c r="J5923" s="97"/>
      <c r="K5923" s="29"/>
      <c r="L5923" s="29"/>
      <c r="M5923" s="30">
        <f>IFERROR(VLOOKUP($A5923,HeadJournal!$A$1:$J$890,COLUMN(HeadJournal!I$1),0)*($K5923+$L5923)/(SUMIF($A:$A,$A5923,$K:$K)+SUMIF($A:$A,$A5923,$L:$L)),0)</f>
        <v>0</v>
      </c>
      <c r="N5923" s="30">
        <f>IFERROR((VLOOKUP($A5923,HeadJournal!$A$1:$K$890,COLUMN(HeadJournal!K$1),0)-VLOOKUP($A5923,HeadJournal!$A$1:$K$890,COLUMN(HeadJournal!J$1),0))*($K5923+$L5923)/(SUMIF($A:$A,$A5923,$K:$K)+SUMIF($A:$A,$A5923,$L:$L)),0)</f>
        <v>0</v>
      </c>
      <c r="O5923" s="30">
        <f>IFERROR((VLOOKUP($A5923,HeadJournal!$A$1:$L$890,COLUMN(HeadJournal!L$1),0)*($K5923+$L5923)/(SUMIF($A:$A,$A5923,$K:$K)+SUMIF($A:$A,$A5923,$L:$L)))/VLOOKUP($A5923,HeadJournal!$A$1:$L$890,COLUMN(HeadJournal!H$1),0),0)</f>
        <v>0</v>
      </c>
      <c r="P5923" s="30">
        <f>IFERROR(SUM(K5923:O5923)*VLOOKUP($A5923,HeadJournal!$A$1:$L$890,COLUMN(HeadJournal!H$1),0),0)</f>
        <v>0</v>
      </c>
      <c r="Q5923" s="29"/>
      <c r="R5923" s="31"/>
      <c r="S5923" s="31"/>
      <c r="T5923" s="95" t="str">
        <f t="shared" si="420"/>
        <v/>
      </c>
      <c r="U5923" s="32">
        <f t="shared" si="447"/>
        <v>0</v>
      </c>
      <c r="V5923" s="22" t="str">
        <f t="shared" si="448"/>
        <v/>
      </c>
      <c r="X5923" s="33"/>
      <c r="Y5923" s="33"/>
    </row>
    <row r="5924" spans="1:25" x14ac:dyDescent="0.2">
      <c r="A5924" s="93"/>
      <c r="B5924" s="94" t="str">
        <f>IFERROR(VLOOKUP($A5924,HeadJournal!$A$1:$NTR$890,COLUMN(HeadJournal!B$1),0),"")</f>
        <v/>
      </c>
      <c r="C5924" s="94" t="str">
        <f>IFERROR(VLOOKUP($A5924,HeadJournal!$A$1:$NTR$890,COLUMN(HeadJournal!C$1),0),"")</f>
        <v/>
      </c>
      <c r="D5924" s="125" t="str">
        <f>IFERROR(VLOOKUP($A5924,HeadJournal!$A$1:$NTR$890,COLUMN(HeadJournal!D$1),0),"")</f>
        <v/>
      </c>
      <c r="E5924" s="95" t="str">
        <f>IFERROR(VLOOKUP($A5924,HeadJournal!$A$1:$NTR$890,COLUMN(HeadJournal!G$1),0),"")</f>
        <v/>
      </c>
      <c r="F5924" s="95" t="str">
        <f t="shared" si="419"/>
        <v/>
      </c>
      <c r="G5924" s="97"/>
      <c r="H5924" s="161"/>
      <c r="I5924" s="97"/>
      <c r="J5924" s="97"/>
      <c r="K5924" s="29"/>
      <c r="L5924" s="29"/>
      <c r="M5924" s="30">
        <f>IFERROR(VLOOKUP($A5924,HeadJournal!$A$1:$J$890,COLUMN(HeadJournal!I$1),0)*($K5924+$L5924)/(SUMIF($A:$A,$A5924,$K:$K)+SUMIF($A:$A,$A5924,$L:$L)),0)</f>
        <v>0</v>
      </c>
      <c r="N5924" s="30">
        <f>IFERROR((VLOOKUP($A5924,HeadJournal!$A$1:$K$890,COLUMN(HeadJournal!K$1),0)-VLOOKUP($A5924,HeadJournal!$A$1:$K$890,COLUMN(HeadJournal!J$1),0))*($K5924+$L5924)/(SUMIF($A:$A,$A5924,$K:$K)+SUMIF($A:$A,$A5924,$L:$L)),0)</f>
        <v>0</v>
      </c>
      <c r="O5924" s="30">
        <f>IFERROR((VLOOKUP($A5924,HeadJournal!$A$1:$L$890,COLUMN(HeadJournal!L$1),0)*($K5924+$L5924)/(SUMIF($A:$A,$A5924,$K:$K)+SUMIF($A:$A,$A5924,$L:$L)))/VLOOKUP($A5924,HeadJournal!$A$1:$L$890,COLUMN(HeadJournal!H$1),0),0)</f>
        <v>0</v>
      </c>
      <c r="P5924" s="30">
        <f>IFERROR(SUM(K5924:O5924)*VLOOKUP($A5924,HeadJournal!$A$1:$L$890,COLUMN(HeadJournal!H$1),0),0)</f>
        <v>0</v>
      </c>
      <c r="Q5924" s="29"/>
      <c r="R5924" s="31"/>
      <c r="S5924" s="31"/>
      <c r="T5924" s="95" t="str">
        <f t="shared" si="420"/>
        <v/>
      </c>
      <c r="U5924" s="32">
        <f t="shared" si="447"/>
        <v>0</v>
      </c>
      <c r="V5924" s="22" t="str">
        <f t="shared" si="448"/>
        <v/>
      </c>
      <c r="X5924" s="33"/>
      <c r="Y5924" s="33"/>
    </row>
    <row r="5925" spans="1:25" x14ac:dyDescent="0.2">
      <c r="A5925" s="93"/>
      <c r="B5925" s="94" t="str">
        <f>IFERROR(VLOOKUP($A5925,HeadJournal!$A$1:$NTR$890,COLUMN(HeadJournal!B$1),0),"")</f>
        <v/>
      </c>
      <c r="C5925" s="94" t="str">
        <f>IFERROR(VLOOKUP($A5925,HeadJournal!$A$1:$NTR$890,COLUMN(HeadJournal!C$1),0),"")</f>
        <v/>
      </c>
      <c r="D5925" s="125" t="str">
        <f>IFERROR(VLOOKUP($A5925,HeadJournal!$A$1:$NTR$890,COLUMN(HeadJournal!D$1),0),"")</f>
        <v/>
      </c>
      <c r="E5925" s="95" t="str">
        <f>IFERROR(VLOOKUP($A5925,HeadJournal!$A$1:$NTR$890,COLUMN(HeadJournal!G$1),0),"")</f>
        <v/>
      </c>
      <c r="F5925" s="95" t="str">
        <f t="shared" si="419"/>
        <v/>
      </c>
      <c r="G5925" s="97"/>
      <c r="H5925" s="161"/>
      <c r="I5925" s="97"/>
      <c r="J5925" s="97"/>
      <c r="K5925" s="29"/>
      <c r="L5925" s="29"/>
      <c r="M5925" s="30">
        <f>IFERROR(VLOOKUP($A5925,HeadJournal!$A$1:$J$890,COLUMN(HeadJournal!I$1),0)*($K5925+$L5925)/(SUMIF($A:$A,$A5925,$K:$K)+SUMIF($A:$A,$A5925,$L:$L)),0)</f>
        <v>0</v>
      </c>
      <c r="N5925" s="30">
        <f>IFERROR((VLOOKUP($A5925,HeadJournal!$A$1:$K$890,COLUMN(HeadJournal!K$1),0)-VLOOKUP($A5925,HeadJournal!$A$1:$K$890,COLUMN(HeadJournal!J$1),0))*($K5925+$L5925)/(SUMIF($A:$A,$A5925,$K:$K)+SUMIF($A:$A,$A5925,$L:$L)),0)</f>
        <v>0</v>
      </c>
      <c r="O5925" s="30">
        <f>IFERROR((VLOOKUP($A5925,HeadJournal!$A$1:$L$890,COLUMN(HeadJournal!L$1),0)*($K5925+$L5925)/(SUMIF($A:$A,$A5925,$K:$K)+SUMIF($A:$A,$A5925,$L:$L)))/VLOOKUP($A5925,HeadJournal!$A$1:$L$890,COLUMN(HeadJournal!H$1),0),0)</f>
        <v>0</v>
      </c>
      <c r="P5925" s="30">
        <f>IFERROR(SUM(K5925:O5925)*VLOOKUP($A5925,HeadJournal!$A$1:$L$890,COLUMN(HeadJournal!H$1),0),0)</f>
        <v>0</v>
      </c>
      <c r="Q5925" s="29"/>
      <c r="R5925" s="31"/>
      <c r="S5925" s="31"/>
      <c r="T5925" s="95" t="str">
        <f t="shared" si="420"/>
        <v/>
      </c>
      <c r="U5925" s="32">
        <f t="shared" si="447"/>
        <v>0</v>
      </c>
      <c r="V5925" s="22" t="str">
        <f t="shared" si="448"/>
        <v/>
      </c>
      <c r="X5925" s="33"/>
      <c r="Y5925" s="33"/>
    </row>
    <row r="5926" spans="1:25" x14ac:dyDescent="0.2">
      <c r="A5926" s="93"/>
      <c r="B5926" s="94" t="str">
        <f>IFERROR(VLOOKUP($A5926,HeadJournal!$A$1:$NTR$890,COLUMN(HeadJournal!B$1),0),"")</f>
        <v/>
      </c>
      <c r="C5926" s="94" t="str">
        <f>IFERROR(VLOOKUP($A5926,HeadJournal!$A$1:$NTR$890,COLUMN(HeadJournal!C$1),0),"")</f>
        <v/>
      </c>
      <c r="D5926" s="125" t="str">
        <f>IFERROR(VLOOKUP($A5926,HeadJournal!$A$1:$NTR$890,COLUMN(HeadJournal!D$1),0),"")</f>
        <v/>
      </c>
      <c r="E5926" s="95" t="str">
        <f>IFERROR(VLOOKUP($A5926,HeadJournal!$A$1:$NTR$890,COLUMN(HeadJournal!G$1),0),"")</f>
        <v/>
      </c>
      <c r="F5926" s="95" t="str">
        <f t="shared" si="419"/>
        <v/>
      </c>
      <c r="G5926" s="97"/>
      <c r="H5926" s="161"/>
      <c r="I5926" s="97"/>
      <c r="J5926" s="97"/>
      <c r="K5926" s="29"/>
      <c r="L5926" s="29"/>
      <c r="M5926" s="30">
        <f>IFERROR(VLOOKUP($A5926,HeadJournal!$A$1:$J$890,COLUMN(HeadJournal!I$1),0)*($K5926+$L5926)/(SUMIF($A:$A,$A5926,$K:$K)+SUMIF($A:$A,$A5926,$L:$L)),0)</f>
        <v>0</v>
      </c>
      <c r="N5926" s="30">
        <f>IFERROR((VLOOKUP($A5926,HeadJournal!$A$1:$K$890,COLUMN(HeadJournal!K$1),0)-VLOOKUP($A5926,HeadJournal!$A$1:$K$890,COLUMN(HeadJournal!J$1),0))*($K5926+$L5926)/(SUMIF($A:$A,$A5926,$K:$K)+SUMIF($A:$A,$A5926,$L:$L)),0)</f>
        <v>0</v>
      </c>
      <c r="O5926" s="30">
        <f>IFERROR((VLOOKUP($A5926,HeadJournal!$A$1:$L$890,COLUMN(HeadJournal!L$1),0)*($K5926+$L5926)/(SUMIF($A:$A,$A5926,$K:$K)+SUMIF($A:$A,$A5926,$L:$L)))/VLOOKUP($A5926,HeadJournal!$A$1:$L$890,COLUMN(HeadJournal!H$1),0),0)</f>
        <v>0</v>
      </c>
      <c r="P5926" s="30">
        <f>IFERROR(SUM(K5926:O5926)*VLOOKUP($A5926,HeadJournal!$A$1:$L$890,COLUMN(HeadJournal!H$1),0),0)</f>
        <v>0</v>
      </c>
      <c r="Q5926" s="29"/>
      <c r="R5926" s="31"/>
      <c r="S5926" s="31"/>
      <c r="T5926" s="95" t="str">
        <f t="shared" si="420"/>
        <v/>
      </c>
      <c r="U5926" s="32">
        <f t="shared" si="447"/>
        <v>0</v>
      </c>
      <c r="V5926" s="22" t="str">
        <f t="shared" si="448"/>
        <v/>
      </c>
      <c r="X5926" s="33"/>
      <c r="Y5926" s="33"/>
    </row>
    <row r="5927" spans="1:25" x14ac:dyDescent="0.2">
      <c r="A5927" s="93"/>
      <c r="B5927" s="94" t="str">
        <f>IFERROR(VLOOKUP($A5927,HeadJournal!$A$1:$NTR$890,COLUMN(HeadJournal!B$1),0),"")</f>
        <v/>
      </c>
      <c r="C5927" s="94" t="str">
        <f>IFERROR(VLOOKUP($A5927,HeadJournal!$A$1:$NTR$890,COLUMN(HeadJournal!C$1),0),"")</f>
        <v/>
      </c>
      <c r="D5927" s="125" t="str">
        <f>IFERROR(VLOOKUP($A5927,HeadJournal!$A$1:$NTR$890,COLUMN(HeadJournal!D$1),0),"")</f>
        <v/>
      </c>
      <c r="E5927" s="95" t="str">
        <f>IFERROR(VLOOKUP($A5927,HeadJournal!$A$1:$NTR$890,COLUMN(HeadJournal!G$1),0),"")</f>
        <v/>
      </c>
      <c r="F5927" s="95" t="str">
        <f t="shared" si="419"/>
        <v/>
      </c>
      <c r="G5927" s="97"/>
      <c r="H5927" s="161"/>
      <c r="I5927" s="97"/>
      <c r="J5927" s="97"/>
      <c r="K5927" s="29"/>
      <c r="L5927" s="29"/>
      <c r="M5927" s="30">
        <f>IFERROR(VLOOKUP($A5927,HeadJournal!$A$1:$J$890,COLUMN(HeadJournal!I$1),0)*($K5927+$L5927)/(SUMIF($A:$A,$A5927,$K:$K)+SUMIF($A:$A,$A5927,$L:$L)),0)</f>
        <v>0</v>
      </c>
      <c r="N5927" s="30">
        <f>IFERROR((VLOOKUP($A5927,HeadJournal!$A$1:$K$890,COLUMN(HeadJournal!K$1),0)-VLOOKUP($A5927,HeadJournal!$A$1:$K$890,COLUMN(HeadJournal!J$1),0))*($K5927+$L5927)/(SUMIF($A:$A,$A5927,$K:$K)+SUMIF($A:$A,$A5927,$L:$L)),0)</f>
        <v>0</v>
      </c>
      <c r="O5927" s="30">
        <f>IFERROR((VLOOKUP($A5927,HeadJournal!$A$1:$L$890,COLUMN(HeadJournal!L$1),0)*($K5927+$L5927)/(SUMIF($A:$A,$A5927,$K:$K)+SUMIF($A:$A,$A5927,$L:$L)))/VLOOKUP($A5927,HeadJournal!$A$1:$L$890,COLUMN(HeadJournal!H$1),0),0)</f>
        <v>0</v>
      </c>
      <c r="P5927" s="30">
        <f>IFERROR(SUM(K5927:O5927)*VLOOKUP($A5927,HeadJournal!$A$1:$L$890,COLUMN(HeadJournal!H$1),0),0)</f>
        <v>0</v>
      </c>
      <c r="Q5927" s="29"/>
      <c r="R5927" s="31"/>
      <c r="S5927" s="31"/>
      <c r="T5927" s="95" t="str">
        <f t="shared" si="420"/>
        <v/>
      </c>
      <c r="U5927" s="32">
        <f t="shared" si="447"/>
        <v>0</v>
      </c>
      <c r="V5927" s="22" t="str">
        <f t="shared" si="448"/>
        <v/>
      </c>
      <c r="X5927" s="33"/>
      <c r="Y5927" s="33"/>
    </row>
    <row r="5928" spans="1:25" x14ac:dyDescent="0.2">
      <c r="A5928" s="93"/>
      <c r="B5928" s="94" t="str">
        <f>IFERROR(VLOOKUP($A5928,HeadJournal!$A$1:$NTR$890,COLUMN(HeadJournal!B$1),0),"")</f>
        <v/>
      </c>
      <c r="C5928" s="94" t="str">
        <f>IFERROR(VLOOKUP($A5928,HeadJournal!$A$1:$NTR$890,COLUMN(HeadJournal!C$1),0),"")</f>
        <v/>
      </c>
      <c r="D5928" s="125" t="str">
        <f>IFERROR(VLOOKUP($A5928,HeadJournal!$A$1:$NTR$890,COLUMN(HeadJournal!D$1),0),"")</f>
        <v/>
      </c>
      <c r="E5928" s="95" t="str">
        <f>IFERROR(VLOOKUP($A5928,HeadJournal!$A$1:$NTR$890,COLUMN(HeadJournal!G$1),0),"")</f>
        <v/>
      </c>
      <c r="F5928" s="95" t="str">
        <f t="shared" si="419"/>
        <v/>
      </c>
      <c r="G5928" s="97"/>
      <c r="H5928" s="161"/>
      <c r="I5928" s="97"/>
      <c r="J5928" s="97"/>
      <c r="K5928" s="29"/>
      <c r="L5928" s="29"/>
      <c r="M5928" s="30">
        <f>IFERROR(VLOOKUP($A5928,HeadJournal!$A$1:$J$890,COLUMN(HeadJournal!I$1),0)*($K5928+$L5928)/(SUMIF($A:$A,$A5928,$K:$K)+SUMIF($A:$A,$A5928,$L:$L)),0)</f>
        <v>0</v>
      </c>
      <c r="N5928" s="30">
        <f>IFERROR((VLOOKUP($A5928,HeadJournal!$A$1:$K$890,COLUMN(HeadJournal!K$1),0)-VLOOKUP($A5928,HeadJournal!$A$1:$K$890,COLUMN(HeadJournal!J$1),0))*($K5928+$L5928)/(SUMIF($A:$A,$A5928,$K:$K)+SUMIF($A:$A,$A5928,$L:$L)),0)</f>
        <v>0</v>
      </c>
      <c r="O5928" s="30">
        <f>IFERROR((VLOOKUP($A5928,HeadJournal!$A$1:$L$890,COLUMN(HeadJournal!L$1),0)*($K5928+$L5928)/(SUMIF($A:$A,$A5928,$K:$K)+SUMIF($A:$A,$A5928,$L:$L)))/VLOOKUP($A5928,HeadJournal!$A$1:$L$890,COLUMN(HeadJournal!H$1),0),0)</f>
        <v>0</v>
      </c>
      <c r="P5928" s="30">
        <f>IFERROR(SUM(K5928:O5928)*VLOOKUP($A5928,HeadJournal!$A$1:$L$890,COLUMN(HeadJournal!H$1),0),0)</f>
        <v>0</v>
      </c>
      <c r="Q5928" s="29"/>
      <c r="R5928" s="31"/>
      <c r="S5928" s="31"/>
      <c r="T5928" s="95" t="str">
        <f t="shared" si="420"/>
        <v/>
      </c>
      <c r="U5928" s="32">
        <f t="shared" si="447"/>
        <v>0</v>
      </c>
      <c r="V5928" s="22" t="str">
        <f t="shared" si="448"/>
        <v/>
      </c>
      <c r="X5928" s="33"/>
      <c r="Y5928" s="33"/>
    </row>
    <row r="5929" spans="1:25" x14ac:dyDescent="0.2">
      <c r="A5929" s="93"/>
      <c r="B5929" s="94" t="str">
        <f>IFERROR(VLOOKUP($A5929,HeadJournal!$A$1:$NTR$890,COLUMN(HeadJournal!B$1),0),"")</f>
        <v/>
      </c>
      <c r="C5929" s="94" t="str">
        <f>IFERROR(VLOOKUP($A5929,HeadJournal!$A$1:$NTR$890,COLUMN(HeadJournal!C$1),0),"")</f>
        <v/>
      </c>
      <c r="D5929" s="125" t="str">
        <f>IFERROR(VLOOKUP($A5929,HeadJournal!$A$1:$NTR$890,COLUMN(HeadJournal!D$1),0),"")</f>
        <v/>
      </c>
      <c r="E5929" s="95" t="str">
        <f>IFERROR(VLOOKUP($A5929,HeadJournal!$A$1:$NTR$890,COLUMN(HeadJournal!G$1),0),"")</f>
        <v/>
      </c>
      <c r="F5929" s="95" t="str">
        <f t="shared" si="419"/>
        <v/>
      </c>
      <c r="G5929" s="97"/>
      <c r="H5929" s="161"/>
      <c r="I5929" s="97"/>
      <c r="J5929" s="97"/>
      <c r="K5929" s="29"/>
      <c r="L5929" s="29"/>
      <c r="M5929" s="30">
        <f>IFERROR(VLOOKUP($A5929,HeadJournal!$A$1:$J$890,COLUMN(HeadJournal!I$1),0)*($K5929+$L5929)/(SUMIF($A:$A,$A5929,$K:$K)+SUMIF($A:$A,$A5929,$L:$L)),0)</f>
        <v>0</v>
      </c>
      <c r="N5929" s="30">
        <f>IFERROR((VLOOKUP($A5929,HeadJournal!$A$1:$K$890,COLUMN(HeadJournal!K$1),0)-VLOOKUP($A5929,HeadJournal!$A$1:$K$890,COLUMN(HeadJournal!J$1),0))*($K5929+$L5929)/(SUMIF($A:$A,$A5929,$K:$K)+SUMIF($A:$A,$A5929,$L:$L)),0)</f>
        <v>0</v>
      </c>
      <c r="O5929" s="30">
        <f>IFERROR((VLOOKUP($A5929,HeadJournal!$A$1:$L$890,COLUMN(HeadJournal!L$1),0)*($K5929+$L5929)/(SUMIF($A:$A,$A5929,$K:$K)+SUMIF($A:$A,$A5929,$L:$L)))/VLOOKUP($A5929,HeadJournal!$A$1:$L$890,COLUMN(HeadJournal!H$1),0),0)</f>
        <v>0</v>
      </c>
      <c r="P5929" s="30">
        <f>IFERROR(SUM(K5929:O5929)*VLOOKUP($A5929,HeadJournal!$A$1:$L$890,COLUMN(HeadJournal!H$1),0),0)</f>
        <v>0</v>
      </c>
      <c r="Q5929" s="29"/>
      <c r="R5929" s="31"/>
      <c r="S5929" s="31"/>
      <c r="T5929" s="95" t="str">
        <f t="shared" si="420"/>
        <v/>
      </c>
      <c r="U5929" s="32">
        <f t="shared" si="447"/>
        <v>0</v>
      </c>
      <c r="V5929" s="22" t="str">
        <f t="shared" si="448"/>
        <v/>
      </c>
      <c r="X5929" s="33"/>
      <c r="Y5929" s="33"/>
    </row>
    <row r="5930" spans="1:25" x14ac:dyDescent="0.2">
      <c r="A5930" s="93"/>
      <c r="B5930" s="94" t="str">
        <f>IFERROR(VLOOKUP($A5930,HeadJournal!$A$1:$NTR$890,COLUMN(HeadJournal!B$1),0),"")</f>
        <v/>
      </c>
      <c r="C5930" s="94" t="str">
        <f>IFERROR(VLOOKUP($A5930,HeadJournal!$A$1:$NTR$890,COLUMN(HeadJournal!C$1),0),"")</f>
        <v/>
      </c>
      <c r="D5930" s="125" t="str">
        <f>IFERROR(VLOOKUP($A5930,HeadJournal!$A$1:$NTR$890,COLUMN(HeadJournal!D$1),0),"")</f>
        <v/>
      </c>
      <c r="E5930" s="95" t="str">
        <f>IFERROR(VLOOKUP($A5930,HeadJournal!$A$1:$NTR$890,COLUMN(HeadJournal!G$1),0),"")</f>
        <v/>
      </c>
      <c r="F5930" s="95" t="str">
        <f t="shared" si="419"/>
        <v/>
      </c>
      <c r="G5930" s="97"/>
      <c r="H5930" s="161"/>
      <c r="I5930" s="97"/>
      <c r="J5930" s="97"/>
      <c r="K5930" s="29"/>
      <c r="L5930" s="29"/>
      <c r="M5930" s="30">
        <f>IFERROR(VLOOKUP($A5930,HeadJournal!$A$1:$J$890,COLUMN(HeadJournal!I$1),0)*($K5930+$L5930)/(SUMIF($A:$A,$A5930,$K:$K)+SUMIF($A:$A,$A5930,$L:$L)),0)</f>
        <v>0</v>
      </c>
      <c r="N5930" s="30">
        <f>IFERROR((VLOOKUP($A5930,HeadJournal!$A$1:$K$890,COLUMN(HeadJournal!K$1),0)-VLOOKUP($A5930,HeadJournal!$A$1:$K$890,COLUMN(HeadJournal!J$1),0))*($K5930+$L5930)/(SUMIF($A:$A,$A5930,$K:$K)+SUMIF($A:$A,$A5930,$L:$L)),0)</f>
        <v>0</v>
      </c>
      <c r="O5930" s="30">
        <f>IFERROR((VLOOKUP($A5930,HeadJournal!$A$1:$L$890,COLUMN(HeadJournal!L$1),0)*($K5930+$L5930)/(SUMIF($A:$A,$A5930,$K:$K)+SUMIF($A:$A,$A5930,$L:$L)))/VLOOKUP($A5930,HeadJournal!$A$1:$L$890,COLUMN(HeadJournal!H$1),0),0)</f>
        <v>0</v>
      </c>
      <c r="P5930" s="30">
        <f>IFERROR(SUM(K5930:O5930)*VLOOKUP($A5930,HeadJournal!$A$1:$L$890,COLUMN(HeadJournal!H$1),0),0)</f>
        <v>0</v>
      </c>
      <c r="Q5930" s="29"/>
      <c r="R5930" s="31"/>
      <c r="S5930" s="31"/>
      <c r="T5930" s="95" t="str">
        <f t="shared" si="420"/>
        <v/>
      </c>
      <c r="U5930" s="32">
        <f t="shared" si="447"/>
        <v>0</v>
      </c>
      <c r="V5930" s="22" t="str">
        <f t="shared" si="448"/>
        <v/>
      </c>
      <c r="X5930" s="33"/>
      <c r="Y5930" s="33"/>
    </row>
    <row r="5931" spans="1:25" x14ac:dyDescent="0.2">
      <c r="A5931" s="93"/>
      <c r="B5931" s="94" t="str">
        <f>IFERROR(VLOOKUP($A5931,HeadJournal!$A$1:$NTR$890,COLUMN(HeadJournal!B$1),0),"")</f>
        <v/>
      </c>
      <c r="C5931" s="94" t="str">
        <f>IFERROR(VLOOKUP($A5931,HeadJournal!$A$1:$NTR$890,COLUMN(HeadJournal!C$1),0),"")</f>
        <v/>
      </c>
      <c r="D5931" s="125" t="str">
        <f>IFERROR(VLOOKUP($A5931,HeadJournal!$A$1:$NTR$890,COLUMN(HeadJournal!D$1),0),"")</f>
        <v/>
      </c>
      <c r="E5931" s="95" t="str">
        <f>IFERROR(VLOOKUP($A5931,HeadJournal!$A$1:$NTR$890,COLUMN(HeadJournal!G$1),0),"")</f>
        <v/>
      </c>
      <c r="F5931" s="95" t="str">
        <f t="shared" si="419"/>
        <v/>
      </c>
      <c r="G5931" s="97"/>
      <c r="H5931" s="161"/>
      <c r="I5931" s="97"/>
      <c r="J5931" s="97"/>
      <c r="K5931" s="29"/>
      <c r="L5931" s="29"/>
      <c r="M5931" s="30">
        <f>IFERROR(VLOOKUP($A5931,HeadJournal!$A$1:$J$890,COLUMN(HeadJournal!I$1),0)*($K5931+$L5931)/(SUMIF($A:$A,$A5931,$K:$K)+SUMIF($A:$A,$A5931,$L:$L)),0)</f>
        <v>0</v>
      </c>
      <c r="N5931" s="30">
        <f>IFERROR((VLOOKUP($A5931,HeadJournal!$A$1:$K$890,COLUMN(HeadJournal!K$1),0)-VLOOKUP($A5931,HeadJournal!$A$1:$K$890,COLUMN(HeadJournal!J$1),0))*($K5931+$L5931)/(SUMIF($A:$A,$A5931,$K:$K)+SUMIF($A:$A,$A5931,$L:$L)),0)</f>
        <v>0</v>
      </c>
      <c r="O5931" s="30">
        <f>IFERROR((VLOOKUP($A5931,HeadJournal!$A$1:$L$890,COLUMN(HeadJournal!L$1),0)*($K5931+$L5931)/(SUMIF($A:$A,$A5931,$K:$K)+SUMIF($A:$A,$A5931,$L:$L)))/VLOOKUP($A5931,HeadJournal!$A$1:$L$890,COLUMN(HeadJournal!H$1),0),0)</f>
        <v>0</v>
      </c>
      <c r="P5931" s="30">
        <f>IFERROR(SUM(K5931:O5931)*VLOOKUP($A5931,HeadJournal!$A$1:$L$890,COLUMN(HeadJournal!H$1),0),0)</f>
        <v>0</v>
      </c>
      <c r="Q5931" s="29"/>
      <c r="R5931" s="31"/>
      <c r="S5931" s="31"/>
      <c r="T5931" s="95" t="str">
        <f t="shared" si="420"/>
        <v/>
      </c>
      <c r="U5931" s="32">
        <f t="shared" si="447"/>
        <v>0</v>
      </c>
      <c r="V5931" s="22" t="str">
        <f t="shared" si="448"/>
        <v/>
      </c>
      <c r="X5931" s="33"/>
      <c r="Y5931" s="33"/>
    </row>
    <row r="5932" spans="1:25" x14ac:dyDescent="0.2">
      <c r="A5932" s="93"/>
      <c r="B5932" s="94" t="str">
        <f>IFERROR(VLOOKUP($A5932,HeadJournal!$A$1:$NTR$890,COLUMN(HeadJournal!B$1),0),"")</f>
        <v/>
      </c>
      <c r="C5932" s="94" t="str">
        <f>IFERROR(VLOOKUP($A5932,HeadJournal!$A$1:$NTR$890,COLUMN(HeadJournal!C$1),0),"")</f>
        <v/>
      </c>
      <c r="D5932" s="125" t="str">
        <f>IFERROR(VLOOKUP($A5932,HeadJournal!$A$1:$NTR$890,COLUMN(HeadJournal!D$1),0),"")</f>
        <v/>
      </c>
      <c r="E5932" s="95" t="str">
        <f>IFERROR(VLOOKUP($A5932,HeadJournal!$A$1:$NTR$890,COLUMN(HeadJournal!G$1),0),"")</f>
        <v/>
      </c>
      <c r="F5932" s="95" t="str">
        <f t="shared" si="419"/>
        <v/>
      </c>
      <c r="G5932" s="97"/>
      <c r="H5932" s="161"/>
      <c r="I5932" s="97"/>
      <c r="J5932" s="97"/>
      <c r="K5932" s="29"/>
      <c r="L5932" s="29"/>
      <c r="M5932" s="30">
        <f>IFERROR(VLOOKUP($A5932,HeadJournal!$A$1:$J$890,COLUMN(HeadJournal!I$1),0)*($K5932+$L5932)/(SUMIF($A:$A,$A5932,$K:$K)+SUMIF($A:$A,$A5932,$L:$L)),0)</f>
        <v>0</v>
      </c>
      <c r="N5932" s="30">
        <f>IFERROR((VLOOKUP($A5932,HeadJournal!$A$1:$K$890,COLUMN(HeadJournal!K$1),0)-VLOOKUP($A5932,HeadJournal!$A$1:$K$890,COLUMN(HeadJournal!J$1),0))*($K5932+$L5932)/(SUMIF($A:$A,$A5932,$K:$K)+SUMIF($A:$A,$A5932,$L:$L)),0)</f>
        <v>0</v>
      </c>
      <c r="O5932" s="30">
        <f>IFERROR((VLOOKUP($A5932,HeadJournal!$A$1:$L$890,COLUMN(HeadJournal!L$1),0)*($K5932+$L5932)/(SUMIF($A:$A,$A5932,$K:$K)+SUMIF($A:$A,$A5932,$L:$L)))/VLOOKUP($A5932,HeadJournal!$A$1:$L$890,COLUMN(HeadJournal!H$1),0),0)</f>
        <v>0</v>
      </c>
      <c r="P5932" s="30">
        <f>IFERROR(SUM(K5932:O5932)*VLOOKUP($A5932,HeadJournal!$A$1:$L$890,COLUMN(HeadJournal!H$1),0),0)</f>
        <v>0</v>
      </c>
      <c r="Q5932" s="29"/>
      <c r="R5932" s="31"/>
      <c r="S5932" s="31"/>
      <c r="T5932" s="95" t="str">
        <f t="shared" si="420"/>
        <v/>
      </c>
      <c r="U5932" s="32">
        <f t="shared" si="447"/>
        <v>0</v>
      </c>
      <c r="V5932" s="22" t="str">
        <f t="shared" si="448"/>
        <v/>
      </c>
      <c r="X5932" s="33"/>
      <c r="Y5932" s="33"/>
    </row>
    <row r="5933" spans="1:25" x14ac:dyDescent="0.2">
      <c r="A5933" s="93"/>
      <c r="B5933" s="94" t="str">
        <f>IFERROR(VLOOKUP($A5933,HeadJournal!$A$1:$NTR$890,COLUMN(HeadJournal!B$1),0),"")</f>
        <v/>
      </c>
      <c r="C5933" s="94" t="str">
        <f>IFERROR(VLOOKUP($A5933,HeadJournal!$A$1:$NTR$890,COLUMN(HeadJournal!C$1),0),"")</f>
        <v/>
      </c>
      <c r="D5933" s="125" t="str">
        <f>IFERROR(VLOOKUP($A5933,HeadJournal!$A$1:$NTR$890,COLUMN(HeadJournal!D$1),0),"")</f>
        <v/>
      </c>
      <c r="E5933" s="95" t="str">
        <f>IFERROR(VLOOKUP($A5933,HeadJournal!$A$1:$NTR$890,COLUMN(HeadJournal!G$1),0),"")</f>
        <v/>
      </c>
      <c r="F5933" s="95" t="str">
        <f t="shared" si="419"/>
        <v/>
      </c>
      <c r="G5933" s="97"/>
      <c r="H5933" s="161"/>
      <c r="I5933" s="97"/>
      <c r="J5933" s="97"/>
      <c r="K5933" s="29"/>
      <c r="L5933" s="29"/>
      <c r="M5933" s="30">
        <f>IFERROR(VLOOKUP($A5933,HeadJournal!$A$1:$J$890,COLUMN(HeadJournal!I$1),0)*($K5933+$L5933)/(SUMIF($A:$A,$A5933,$K:$K)+SUMIF($A:$A,$A5933,$L:$L)),0)</f>
        <v>0</v>
      </c>
      <c r="N5933" s="30">
        <f>IFERROR((VLOOKUP($A5933,HeadJournal!$A$1:$K$890,COLUMN(HeadJournal!K$1),0)-VLOOKUP($A5933,HeadJournal!$A$1:$K$890,COLUMN(HeadJournal!J$1),0))*($K5933+$L5933)/(SUMIF($A:$A,$A5933,$K:$K)+SUMIF($A:$A,$A5933,$L:$L)),0)</f>
        <v>0</v>
      </c>
      <c r="O5933" s="30">
        <f>IFERROR((VLOOKUP($A5933,HeadJournal!$A$1:$L$890,COLUMN(HeadJournal!L$1),0)*($K5933+$L5933)/(SUMIF($A:$A,$A5933,$K:$K)+SUMIF($A:$A,$A5933,$L:$L)))/VLOOKUP($A5933,HeadJournal!$A$1:$L$890,COLUMN(HeadJournal!H$1),0),0)</f>
        <v>0</v>
      </c>
      <c r="P5933" s="30">
        <f>IFERROR(SUM(K5933:O5933)*VLOOKUP($A5933,HeadJournal!$A$1:$L$890,COLUMN(HeadJournal!H$1),0),0)</f>
        <v>0</v>
      </c>
      <c r="Q5933" s="29"/>
      <c r="R5933" s="31"/>
      <c r="S5933" s="31"/>
      <c r="T5933" s="95" t="str">
        <f t="shared" si="420"/>
        <v/>
      </c>
      <c r="U5933" s="32">
        <f t="shared" si="447"/>
        <v>0</v>
      </c>
      <c r="V5933" s="22" t="str">
        <f t="shared" si="448"/>
        <v/>
      </c>
      <c r="X5933" s="33"/>
      <c r="Y5933" s="33"/>
    </row>
    <row r="5934" spans="1:25" x14ac:dyDescent="0.2">
      <c r="A5934" s="93"/>
      <c r="B5934" s="94" t="str">
        <f>IFERROR(VLOOKUP($A5934,HeadJournal!$A$1:$NTR$890,COLUMN(HeadJournal!B$1),0),"")</f>
        <v/>
      </c>
      <c r="C5934" s="94" t="str">
        <f>IFERROR(VLOOKUP($A5934,HeadJournal!$A$1:$NTR$890,COLUMN(HeadJournal!C$1),0),"")</f>
        <v/>
      </c>
      <c r="D5934" s="125" t="str">
        <f>IFERROR(VLOOKUP($A5934,HeadJournal!$A$1:$NTR$890,COLUMN(HeadJournal!D$1),0),"")</f>
        <v/>
      </c>
      <c r="E5934" s="95" t="str">
        <f>IFERROR(VLOOKUP($A5934,HeadJournal!$A$1:$NTR$890,COLUMN(HeadJournal!G$1),0),"")</f>
        <v/>
      </c>
      <c r="F5934" s="95" t="str">
        <f t="shared" si="419"/>
        <v/>
      </c>
      <c r="G5934" s="97"/>
      <c r="H5934" s="161"/>
      <c r="I5934" s="97"/>
      <c r="J5934" s="97"/>
      <c r="K5934" s="29"/>
      <c r="L5934" s="29"/>
      <c r="M5934" s="30">
        <f>IFERROR(VLOOKUP($A5934,HeadJournal!$A$1:$J$890,COLUMN(HeadJournal!I$1),0)*($K5934+$L5934)/(SUMIF($A:$A,$A5934,$K:$K)+SUMIF($A:$A,$A5934,$L:$L)),0)</f>
        <v>0</v>
      </c>
      <c r="N5934" s="30">
        <f>IFERROR((VLOOKUP($A5934,HeadJournal!$A$1:$K$890,COLUMN(HeadJournal!K$1),0)-VLOOKUP($A5934,HeadJournal!$A$1:$K$890,COLUMN(HeadJournal!J$1),0))*($K5934+$L5934)/(SUMIF($A:$A,$A5934,$K:$K)+SUMIF($A:$A,$A5934,$L:$L)),0)</f>
        <v>0</v>
      </c>
      <c r="O5934" s="30">
        <f>IFERROR((VLOOKUP($A5934,HeadJournal!$A$1:$L$890,COLUMN(HeadJournal!L$1),0)*($K5934+$L5934)/(SUMIF($A:$A,$A5934,$K:$K)+SUMIF($A:$A,$A5934,$L:$L)))/VLOOKUP($A5934,HeadJournal!$A$1:$L$890,COLUMN(HeadJournal!H$1),0),0)</f>
        <v>0</v>
      </c>
      <c r="P5934" s="30">
        <f>IFERROR(SUM(K5934:O5934)*VLOOKUP($A5934,HeadJournal!$A$1:$L$890,COLUMN(HeadJournal!H$1),0),0)</f>
        <v>0</v>
      </c>
      <c r="Q5934" s="29"/>
      <c r="R5934" s="31"/>
      <c r="S5934" s="31"/>
      <c r="T5934" s="95" t="str">
        <f t="shared" si="420"/>
        <v/>
      </c>
      <c r="U5934" s="32">
        <f t="shared" si="447"/>
        <v>0</v>
      </c>
      <c r="V5934" s="22" t="str">
        <f t="shared" si="448"/>
        <v/>
      </c>
      <c r="X5934" s="33"/>
      <c r="Y5934" s="33"/>
    </row>
    <row r="5935" spans="1:25" x14ac:dyDescent="0.2">
      <c r="A5935" s="93"/>
      <c r="B5935" s="94" t="str">
        <f>IFERROR(VLOOKUP($A5935,HeadJournal!$A$1:$NTR$890,COLUMN(HeadJournal!B$1),0),"")</f>
        <v/>
      </c>
      <c r="C5935" s="94" t="str">
        <f>IFERROR(VLOOKUP($A5935,HeadJournal!$A$1:$NTR$890,COLUMN(HeadJournal!C$1),0),"")</f>
        <v/>
      </c>
      <c r="D5935" s="125" t="str">
        <f>IFERROR(VLOOKUP($A5935,HeadJournal!$A$1:$NTR$890,COLUMN(HeadJournal!D$1),0),"")</f>
        <v/>
      </c>
      <c r="E5935" s="95" t="str">
        <f>IFERROR(VLOOKUP($A5935,HeadJournal!$A$1:$NTR$890,COLUMN(HeadJournal!G$1),0),"")</f>
        <v/>
      </c>
      <c r="F5935" s="95" t="str">
        <f t="shared" si="419"/>
        <v/>
      </c>
      <c r="G5935" s="97"/>
      <c r="H5935" s="161"/>
      <c r="I5935" s="97"/>
      <c r="J5935" s="97"/>
      <c r="K5935" s="29"/>
      <c r="L5935" s="29"/>
      <c r="M5935" s="30">
        <f>IFERROR(VLOOKUP($A5935,HeadJournal!$A$1:$J$890,COLUMN(HeadJournal!I$1),0)*($K5935+$L5935)/(SUMIF($A:$A,$A5935,$K:$K)+SUMIF($A:$A,$A5935,$L:$L)),0)</f>
        <v>0</v>
      </c>
      <c r="N5935" s="30">
        <f>IFERROR((VLOOKUP($A5935,HeadJournal!$A$1:$K$890,COLUMN(HeadJournal!K$1),0)-VLOOKUP($A5935,HeadJournal!$A$1:$K$890,COLUMN(HeadJournal!J$1),0))*($K5935+$L5935)/(SUMIF($A:$A,$A5935,$K:$K)+SUMIF($A:$A,$A5935,$L:$L)),0)</f>
        <v>0</v>
      </c>
      <c r="O5935" s="30">
        <f>IFERROR((VLOOKUP($A5935,HeadJournal!$A$1:$L$890,COLUMN(HeadJournal!L$1),0)*($K5935+$L5935)/(SUMIF($A:$A,$A5935,$K:$K)+SUMIF($A:$A,$A5935,$L:$L)))/VLOOKUP($A5935,HeadJournal!$A$1:$L$890,COLUMN(HeadJournal!H$1),0),0)</f>
        <v>0</v>
      </c>
      <c r="P5935" s="30">
        <f>IFERROR(SUM(K5935:O5935)*VLOOKUP($A5935,HeadJournal!$A$1:$L$890,COLUMN(HeadJournal!H$1),0),0)</f>
        <v>0</v>
      </c>
      <c r="Q5935" s="29"/>
      <c r="R5935" s="31"/>
      <c r="S5935" s="31"/>
      <c r="T5935" s="95" t="str">
        <f t="shared" si="420"/>
        <v/>
      </c>
      <c r="U5935" s="32">
        <f t="shared" si="447"/>
        <v>0</v>
      </c>
      <c r="V5935" s="22" t="str">
        <f t="shared" si="448"/>
        <v/>
      </c>
      <c r="X5935" s="33"/>
      <c r="Y5935" s="33"/>
    </row>
    <row r="5936" spans="1:25" x14ac:dyDescent="0.2">
      <c r="A5936" s="93"/>
      <c r="B5936" s="94" t="str">
        <f>IFERROR(VLOOKUP($A5936,HeadJournal!$A$1:$NTR$890,COLUMN(HeadJournal!B$1),0),"")</f>
        <v/>
      </c>
      <c r="C5936" s="94" t="str">
        <f>IFERROR(VLOOKUP($A5936,HeadJournal!$A$1:$NTR$890,COLUMN(HeadJournal!C$1),0),"")</f>
        <v/>
      </c>
      <c r="D5936" s="125" t="str">
        <f>IFERROR(VLOOKUP($A5936,HeadJournal!$A$1:$NTR$890,COLUMN(HeadJournal!D$1),0),"")</f>
        <v/>
      </c>
      <c r="E5936" s="95" t="str">
        <f>IFERROR(VLOOKUP($A5936,HeadJournal!$A$1:$NTR$890,COLUMN(HeadJournal!G$1),0),"")</f>
        <v/>
      </c>
      <c r="F5936" s="95" t="str">
        <f t="shared" si="419"/>
        <v/>
      </c>
      <c r="G5936" s="97"/>
      <c r="H5936" s="161"/>
      <c r="I5936" s="97"/>
      <c r="J5936" s="97"/>
      <c r="K5936" s="29"/>
      <c r="L5936" s="29"/>
      <c r="M5936" s="30">
        <f>IFERROR(VLOOKUP($A5936,HeadJournal!$A$1:$J$890,COLUMN(HeadJournal!I$1),0)*($K5936+$L5936)/(SUMIF($A:$A,$A5936,$K:$K)+SUMIF($A:$A,$A5936,$L:$L)),0)</f>
        <v>0</v>
      </c>
      <c r="N5936" s="30">
        <f>IFERROR((VLOOKUP($A5936,HeadJournal!$A$1:$K$890,COLUMN(HeadJournal!K$1),0)-VLOOKUP($A5936,HeadJournal!$A$1:$K$890,COLUMN(HeadJournal!J$1),0))*($K5936+$L5936)/(SUMIF($A:$A,$A5936,$K:$K)+SUMIF($A:$A,$A5936,$L:$L)),0)</f>
        <v>0</v>
      </c>
      <c r="O5936" s="30">
        <f>IFERROR((VLOOKUP($A5936,HeadJournal!$A$1:$L$890,COLUMN(HeadJournal!L$1),0)*($K5936+$L5936)/(SUMIF($A:$A,$A5936,$K:$K)+SUMIF($A:$A,$A5936,$L:$L)))/VLOOKUP($A5936,HeadJournal!$A$1:$L$890,COLUMN(HeadJournal!H$1),0),0)</f>
        <v>0</v>
      </c>
      <c r="P5936" s="30">
        <f>IFERROR(SUM(K5936:O5936)*VLOOKUP($A5936,HeadJournal!$A$1:$L$890,COLUMN(HeadJournal!H$1),0),0)</f>
        <v>0</v>
      </c>
      <c r="Q5936" s="29"/>
      <c r="R5936" s="31"/>
      <c r="S5936" s="31"/>
      <c r="T5936" s="95" t="str">
        <f t="shared" si="420"/>
        <v/>
      </c>
      <c r="U5936" s="32">
        <f t="shared" si="447"/>
        <v>0</v>
      </c>
      <c r="V5936" s="22" t="str">
        <f t="shared" si="448"/>
        <v/>
      </c>
      <c r="X5936" s="33"/>
      <c r="Y5936" s="33"/>
    </row>
    <row r="5937" spans="1:25" x14ac:dyDescent="0.2">
      <c r="A5937" s="93"/>
      <c r="B5937" s="94" t="str">
        <f>IFERROR(VLOOKUP($A5937,HeadJournal!$A$1:$NTR$890,COLUMN(HeadJournal!B$1),0),"")</f>
        <v/>
      </c>
      <c r="C5937" s="94" t="str">
        <f>IFERROR(VLOOKUP($A5937,HeadJournal!$A$1:$NTR$890,COLUMN(HeadJournal!C$1),0),"")</f>
        <v/>
      </c>
      <c r="D5937" s="125" t="str">
        <f>IFERROR(VLOOKUP($A5937,HeadJournal!$A$1:$NTR$890,COLUMN(HeadJournal!D$1),0),"")</f>
        <v/>
      </c>
      <c r="E5937" s="95" t="str">
        <f>IFERROR(VLOOKUP($A5937,HeadJournal!$A$1:$NTR$890,COLUMN(HeadJournal!G$1),0),"")</f>
        <v/>
      </c>
      <c r="F5937" s="95" t="str">
        <f t="shared" si="419"/>
        <v/>
      </c>
      <c r="G5937" s="97"/>
      <c r="H5937" s="161"/>
      <c r="I5937" s="97"/>
      <c r="J5937" s="97"/>
      <c r="K5937" s="29"/>
      <c r="L5937" s="29"/>
      <c r="M5937" s="30">
        <f>IFERROR(VLOOKUP($A5937,HeadJournal!$A$1:$J$890,COLUMN(HeadJournal!I$1),0)*($K5937+$L5937)/(SUMIF($A:$A,$A5937,$K:$K)+SUMIF($A:$A,$A5937,$L:$L)),0)</f>
        <v>0</v>
      </c>
      <c r="N5937" s="30">
        <f>IFERROR((VLOOKUP($A5937,HeadJournal!$A$1:$K$890,COLUMN(HeadJournal!K$1),0)-VLOOKUP($A5937,HeadJournal!$A$1:$K$890,COLUMN(HeadJournal!J$1),0))*($K5937+$L5937)/(SUMIF($A:$A,$A5937,$K:$K)+SUMIF($A:$A,$A5937,$L:$L)),0)</f>
        <v>0</v>
      </c>
      <c r="O5937" s="30">
        <f>IFERROR((VLOOKUP($A5937,HeadJournal!$A$1:$L$890,COLUMN(HeadJournal!L$1),0)*($K5937+$L5937)/(SUMIF($A:$A,$A5937,$K:$K)+SUMIF($A:$A,$A5937,$L:$L)))/VLOOKUP($A5937,HeadJournal!$A$1:$L$890,COLUMN(HeadJournal!H$1),0),0)</f>
        <v>0</v>
      </c>
      <c r="P5937" s="30">
        <f>IFERROR(SUM(K5937:O5937)*VLOOKUP($A5937,HeadJournal!$A$1:$L$890,COLUMN(HeadJournal!H$1),0),0)</f>
        <v>0</v>
      </c>
      <c r="Q5937" s="29"/>
      <c r="R5937" s="31"/>
      <c r="S5937" s="31"/>
      <c r="T5937" s="95" t="str">
        <f t="shared" si="420"/>
        <v/>
      </c>
      <c r="U5937" s="32">
        <f t="shared" si="447"/>
        <v>0</v>
      </c>
      <c r="V5937" s="22" t="str">
        <f t="shared" si="448"/>
        <v/>
      </c>
      <c r="X5937" s="33"/>
      <c r="Y5937" s="33"/>
    </row>
    <row r="5938" spans="1:25" x14ac:dyDescent="0.2">
      <c r="A5938" s="93"/>
      <c r="B5938" s="94" t="str">
        <f>IFERROR(VLOOKUP($A5938,HeadJournal!$A$1:$NTR$890,COLUMN(HeadJournal!B$1),0),"")</f>
        <v/>
      </c>
      <c r="C5938" s="94" t="str">
        <f>IFERROR(VLOOKUP($A5938,HeadJournal!$A$1:$NTR$890,COLUMN(HeadJournal!C$1),0),"")</f>
        <v/>
      </c>
      <c r="D5938" s="125" t="str">
        <f>IFERROR(VLOOKUP($A5938,HeadJournal!$A$1:$NTR$890,COLUMN(HeadJournal!D$1),0),"")</f>
        <v/>
      </c>
      <c r="E5938" s="95" t="str">
        <f>IFERROR(VLOOKUP($A5938,HeadJournal!$A$1:$NTR$890,COLUMN(HeadJournal!G$1),0),"")</f>
        <v/>
      </c>
      <c r="F5938" s="95" t="str">
        <f t="shared" si="419"/>
        <v/>
      </c>
      <c r="G5938" s="97"/>
      <c r="H5938" s="161"/>
      <c r="I5938" s="97"/>
      <c r="J5938" s="97"/>
      <c r="K5938" s="29"/>
      <c r="L5938" s="29"/>
      <c r="M5938" s="30">
        <f>IFERROR(VLOOKUP($A5938,HeadJournal!$A$1:$J$890,COLUMN(HeadJournal!I$1),0)*($K5938+$L5938)/(SUMIF($A:$A,$A5938,$K:$K)+SUMIF($A:$A,$A5938,$L:$L)),0)</f>
        <v>0</v>
      </c>
      <c r="N5938" s="30">
        <f>IFERROR((VLOOKUP($A5938,HeadJournal!$A$1:$K$890,COLUMN(HeadJournal!K$1),0)-VLOOKUP($A5938,HeadJournal!$A$1:$K$890,COLUMN(HeadJournal!J$1),0))*($K5938+$L5938)/(SUMIF($A:$A,$A5938,$K:$K)+SUMIF($A:$A,$A5938,$L:$L)),0)</f>
        <v>0</v>
      </c>
      <c r="O5938" s="30">
        <f>IFERROR((VLOOKUP($A5938,HeadJournal!$A$1:$L$890,COLUMN(HeadJournal!L$1),0)*($K5938+$L5938)/(SUMIF($A:$A,$A5938,$K:$K)+SUMIF($A:$A,$A5938,$L:$L)))/VLOOKUP($A5938,HeadJournal!$A$1:$L$890,COLUMN(HeadJournal!H$1),0),0)</f>
        <v>0</v>
      </c>
      <c r="P5938" s="30">
        <f>IFERROR(SUM(K5938:O5938)*VLOOKUP($A5938,HeadJournal!$A$1:$L$890,COLUMN(HeadJournal!H$1),0),0)</f>
        <v>0</v>
      </c>
      <c r="Q5938" s="29"/>
      <c r="R5938" s="31"/>
      <c r="S5938" s="31"/>
      <c r="T5938" s="95" t="str">
        <f t="shared" si="420"/>
        <v/>
      </c>
      <c r="U5938" s="32">
        <f t="shared" si="447"/>
        <v>0</v>
      </c>
      <c r="V5938" s="22" t="str">
        <f t="shared" si="448"/>
        <v/>
      </c>
      <c r="X5938" s="33"/>
      <c r="Y5938" s="33"/>
    </row>
    <row r="5939" spans="1:25" x14ac:dyDescent="0.2">
      <c r="A5939" s="93"/>
      <c r="B5939" s="94" t="str">
        <f>IFERROR(VLOOKUP($A5939,HeadJournal!$A$1:$NTR$890,COLUMN(HeadJournal!B$1),0),"")</f>
        <v/>
      </c>
      <c r="C5939" s="94" t="str">
        <f>IFERROR(VLOOKUP($A5939,HeadJournal!$A$1:$NTR$890,COLUMN(HeadJournal!C$1),0),"")</f>
        <v/>
      </c>
      <c r="D5939" s="125" t="str">
        <f>IFERROR(VLOOKUP($A5939,HeadJournal!$A$1:$NTR$890,COLUMN(HeadJournal!D$1),0),"")</f>
        <v/>
      </c>
      <c r="E5939" s="95" t="str">
        <f>IFERROR(VLOOKUP($A5939,HeadJournal!$A$1:$NTR$890,COLUMN(HeadJournal!G$1),0),"")</f>
        <v/>
      </c>
      <c r="F5939" s="95" t="str">
        <f t="shared" si="419"/>
        <v/>
      </c>
      <c r="G5939" s="97"/>
      <c r="H5939" s="161"/>
      <c r="I5939" s="97"/>
      <c r="J5939" s="97"/>
      <c r="K5939" s="29"/>
      <c r="L5939" s="29"/>
      <c r="M5939" s="30">
        <f>IFERROR(VLOOKUP($A5939,HeadJournal!$A$1:$J$890,COLUMN(HeadJournal!I$1),0)*($K5939+$L5939)/(SUMIF($A:$A,$A5939,$K:$K)+SUMIF($A:$A,$A5939,$L:$L)),0)</f>
        <v>0</v>
      </c>
      <c r="N5939" s="30">
        <f>IFERROR((VLOOKUP($A5939,HeadJournal!$A$1:$K$890,COLUMN(HeadJournal!K$1),0)-VLOOKUP($A5939,HeadJournal!$A$1:$K$890,COLUMN(HeadJournal!J$1),0))*($K5939+$L5939)/(SUMIF($A:$A,$A5939,$K:$K)+SUMIF($A:$A,$A5939,$L:$L)),0)</f>
        <v>0</v>
      </c>
      <c r="O5939" s="30">
        <f>IFERROR((VLOOKUP($A5939,HeadJournal!$A$1:$L$890,COLUMN(HeadJournal!L$1),0)*($K5939+$L5939)/(SUMIF($A:$A,$A5939,$K:$K)+SUMIF($A:$A,$A5939,$L:$L)))/VLOOKUP($A5939,HeadJournal!$A$1:$L$890,COLUMN(HeadJournal!H$1),0),0)</f>
        <v>0</v>
      </c>
      <c r="P5939" s="30">
        <f>IFERROR(SUM(K5939:O5939)*VLOOKUP($A5939,HeadJournal!$A$1:$L$890,COLUMN(HeadJournal!H$1),0),0)</f>
        <v>0</v>
      </c>
      <c r="Q5939" s="29"/>
      <c r="R5939" s="31"/>
      <c r="S5939" s="31"/>
      <c r="T5939" s="95" t="str">
        <f t="shared" si="420"/>
        <v/>
      </c>
      <c r="U5939" s="32">
        <f t="shared" si="447"/>
        <v>0</v>
      </c>
      <c r="V5939" s="22" t="str">
        <f t="shared" si="448"/>
        <v/>
      </c>
      <c r="X5939" s="33"/>
      <c r="Y5939" s="33"/>
    </row>
    <row r="5940" spans="1:25" x14ac:dyDescent="0.2">
      <c r="A5940" s="93"/>
      <c r="B5940" s="94" t="str">
        <f>IFERROR(VLOOKUP($A5940,HeadJournal!$A$1:$NTR$890,COLUMN(HeadJournal!B$1),0),"")</f>
        <v/>
      </c>
      <c r="C5940" s="94" t="str">
        <f>IFERROR(VLOOKUP($A5940,HeadJournal!$A$1:$NTR$890,COLUMN(HeadJournal!C$1),0),"")</f>
        <v/>
      </c>
      <c r="D5940" s="125" t="str">
        <f>IFERROR(VLOOKUP($A5940,HeadJournal!$A$1:$NTR$890,COLUMN(HeadJournal!D$1),0),"")</f>
        <v/>
      </c>
      <c r="E5940" s="95" t="str">
        <f>IFERROR(VLOOKUP($A5940,HeadJournal!$A$1:$NTR$890,COLUMN(HeadJournal!G$1),0),"")</f>
        <v/>
      </c>
      <c r="F5940" s="95" t="str">
        <f t="shared" si="419"/>
        <v/>
      </c>
      <c r="G5940" s="97"/>
      <c r="H5940" s="161"/>
      <c r="I5940" s="97"/>
      <c r="J5940" s="97"/>
      <c r="K5940" s="29"/>
      <c r="L5940" s="29"/>
      <c r="M5940" s="30">
        <f>IFERROR(VLOOKUP($A5940,HeadJournal!$A$1:$J$890,COLUMN(HeadJournal!I$1),0)*($K5940+$L5940)/(SUMIF($A:$A,$A5940,$K:$K)+SUMIF($A:$A,$A5940,$L:$L)),0)</f>
        <v>0</v>
      </c>
      <c r="N5940" s="30">
        <f>IFERROR((VLOOKUP($A5940,HeadJournal!$A$1:$K$890,COLUMN(HeadJournal!K$1),0)-VLOOKUP($A5940,HeadJournal!$A$1:$K$890,COLUMN(HeadJournal!J$1),0))*($K5940+$L5940)/(SUMIF($A:$A,$A5940,$K:$K)+SUMIF($A:$A,$A5940,$L:$L)),0)</f>
        <v>0</v>
      </c>
      <c r="O5940" s="30">
        <f>IFERROR((VLOOKUP($A5940,HeadJournal!$A$1:$L$890,COLUMN(HeadJournal!L$1),0)*($K5940+$L5940)/(SUMIF($A:$A,$A5940,$K:$K)+SUMIF($A:$A,$A5940,$L:$L)))/VLOOKUP($A5940,HeadJournal!$A$1:$L$890,COLUMN(HeadJournal!H$1),0),0)</f>
        <v>0</v>
      </c>
      <c r="P5940" s="30">
        <f>IFERROR(SUM(K5940:O5940)*VLOOKUP($A5940,HeadJournal!$A$1:$L$890,COLUMN(HeadJournal!H$1),0),0)</f>
        <v>0</v>
      </c>
      <c r="Q5940" s="29"/>
      <c r="R5940" s="31"/>
      <c r="S5940" s="31"/>
      <c r="T5940" s="95" t="str">
        <f t="shared" si="420"/>
        <v/>
      </c>
      <c r="U5940" s="32">
        <f t="shared" si="447"/>
        <v>0</v>
      </c>
      <c r="V5940" s="22" t="str">
        <f t="shared" si="448"/>
        <v/>
      </c>
      <c r="X5940" s="33"/>
      <c r="Y5940" s="33"/>
    </row>
    <row r="5941" spans="1:25" x14ac:dyDescent="0.2">
      <c r="A5941" s="93"/>
      <c r="B5941" s="94" t="str">
        <f>IFERROR(VLOOKUP($A5941,HeadJournal!$A$1:$NTR$890,COLUMN(HeadJournal!B$1),0),"")</f>
        <v/>
      </c>
      <c r="C5941" s="94" t="str">
        <f>IFERROR(VLOOKUP($A5941,HeadJournal!$A$1:$NTR$890,COLUMN(HeadJournal!C$1),0),"")</f>
        <v/>
      </c>
      <c r="D5941" s="125" t="str">
        <f>IFERROR(VLOOKUP($A5941,HeadJournal!$A$1:$NTR$890,COLUMN(HeadJournal!D$1),0),"")</f>
        <v/>
      </c>
      <c r="E5941" s="95" t="str">
        <f>IFERROR(VLOOKUP($A5941,HeadJournal!$A$1:$NTR$890,COLUMN(HeadJournal!G$1),0),"")</f>
        <v/>
      </c>
      <c r="F5941" s="95" t="str">
        <f t="shared" si="419"/>
        <v/>
      </c>
      <c r="G5941" s="97"/>
      <c r="H5941" s="161"/>
      <c r="I5941" s="97"/>
      <c r="J5941" s="97"/>
      <c r="K5941" s="29"/>
      <c r="L5941" s="29"/>
      <c r="M5941" s="30">
        <f>IFERROR(VLOOKUP($A5941,HeadJournal!$A$1:$J$890,COLUMN(HeadJournal!I$1),0)*($K5941+$L5941)/(SUMIF($A:$A,$A5941,$K:$K)+SUMIF($A:$A,$A5941,$L:$L)),0)</f>
        <v>0</v>
      </c>
      <c r="N5941" s="30">
        <f>IFERROR((VLOOKUP($A5941,HeadJournal!$A$1:$K$890,COLUMN(HeadJournal!K$1),0)-VLOOKUP($A5941,HeadJournal!$A$1:$K$890,COLUMN(HeadJournal!J$1),0))*($K5941+$L5941)/(SUMIF($A:$A,$A5941,$K:$K)+SUMIF($A:$A,$A5941,$L:$L)),0)</f>
        <v>0</v>
      </c>
      <c r="O5941" s="30">
        <f>IFERROR((VLOOKUP($A5941,HeadJournal!$A$1:$L$890,COLUMN(HeadJournal!L$1),0)*($K5941+$L5941)/(SUMIF($A:$A,$A5941,$K:$K)+SUMIF($A:$A,$A5941,$L:$L)))/VLOOKUP($A5941,HeadJournal!$A$1:$L$890,COLUMN(HeadJournal!H$1),0),0)</f>
        <v>0</v>
      </c>
      <c r="P5941" s="30">
        <f>IFERROR(SUM(K5941:O5941)*VLOOKUP($A5941,HeadJournal!$A$1:$L$890,COLUMN(HeadJournal!H$1),0),0)</f>
        <v>0</v>
      </c>
      <c r="Q5941" s="29"/>
      <c r="R5941" s="31"/>
      <c r="S5941" s="31"/>
      <c r="T5941" s="95" t="str">
        <f t="shared" si="420"/>
        <v/>
      </c>
      <c r="U5941" s="32">
        <f t="shared" si="447"/>
        <v>0</v>
      </c>
      <c r="V5941" s="22" t="str">
        <f t="shared" si="448"/>
        <v/>
      </c>
      <c r="X5941" s="33"/>
      <c r="Y5941" s="33"/>
    </row>
    <row r="5942" spans="1:25" x14ac:dyDescent="0.2">
      <c r="A5942" s="93"/>
      <c r="B5942" s="94" t="str">
        <f>IFERROR(VLOOKUP($A5942,HeadJournal!$A$1:$NTR$890,COLUMN(HeadJournal!B$1),0),"")</f>
        <v/>
      </c>
      <c r="C5942" s="94" t="str">
        <f>IFERROR(VLOOKUP($A5942,HeadJournal!$A$1:$NTR$890,COLUMN(HeadJournal!C$1),0),"")</f>
        <v/>
      </c>
      <c r="D5942" s="125" t="str">
        <f>IFERROR(VLOOKUP($A5942,HeadJournal!$A$1:$NTR$890,COLUMN(HeadJournal!D$1),0),"")</f>
        <v/>
      </c>
      <c r="E5942" s="95" t="str">
        <f>IFERROR(VLOOKUP($A5942,HeadJournal!$A$1:$NTR$890,COLUMN(HeadJournal!G$1),0),"")</f>
        <v/>
      </c>
      <c r="F5942" s="95" t="str">
        <f t="shared" si="419"/>
        <v/>
      </c>
      <c r="G5942" s="97"/>
      <c r="H5942" s="161"/>
      <c r="I5942" s="97"/>
      <c r="J5942" s="97"/>
      <c r="K5942" s="29"/>
      <c r="L5942" s="29"/>
      <c r="M5942" s="30">
        <f>IFERROR(VLOOKUP($A5942,HeadJournal!$A$1:$J$890,COLUMN(HeadJournal!I$1),0)*($K5942+$L5942)/(SUMIF($A:$A,$A5942,$K:$K)+SUMIF($A:$A,$A5942,$L:$L)),0)</f>
        <v>0</v>
      </c>
      <c r="N5942" s="30">
        <f>IFERROR((VLOOKUP($A5942,HeadJournal!$A$1:$K$890,COLUMN(HeadJournal!K$1),0)-VLOOKUP($A5942,HeadJournal!$A$1:$K$890,COLUMN(HeadJournal!J$1),0))*($K5942+$L5942)/(SUMIF($A:$A,$A5942,$K:$K)+SUMIF($A:$A,$A5942,$L:$L)),0)</f>
        <v>0</v>
      </c>
      <c r="O5942" s="30">
        <f>IFERROR((VLOOKUP($A5942,HeadJournal!$A$1:$L$890,COLUMN(HeadJournal!L$1),0)*($K5942+$L5942)/(SUMIF($A:$A,$A5942,$K:$K)+SUMIF($A:$A,$A5942,$L:$L)))/VLOOKUP($A5942,HeadJournal!$A$1:$L$890,COLUMN(HeadJournal!H$1),0),0)</f>
        <v>0</v>
      </c>
      <c r="P5942" s="30">
        <f>IFERROR(SUM(K5942:O5942)*VLOOKUP($A5942,HeadJournal!$A$1:$L$890,COLUMN(HeadJournal!H$1),0),0)</f>
        <v>0</v>
      </c>
      <c r="Q5942" s="29"/>
      <c r="R5942" s="31"/>
      <c r="S5942" s="31"/>
      <c r="T5942" s="95" t="str">
        <f t="shared" si="420"/>
        <v/>
      </c>
      <c r="U5942" s="32">
        <f t="shared" si="447"/>
        <v>0</v>
      </c>
      <c r="V5942" s="22" t="str">
        <f t="shared" si="448"/>
        <v/>
      </c>
      <c r="X5942" s="33"/>
      <c r="Y5942" s="33"/>
    </row>
    <row r="5943" spans="1:25" x14ac:dyDescent="0.2">
      <c r="A5943" s="93"/>
      <c r="B5943" s="94" t="str">
        <f>IFERROR(VLOOKUP($A5943,HeadJournal!$A$1:$NTR$890,COLUMN(HeadJournal!B$1),0),"")</f>
        <v/>
      </c>
      <c r="C5943" s="94" t="str">
        <f>IFERROR(VLOOKUP($A5943,HeadJournal!$A$1:$NTR$890,COLUMN(HeadJournal!C$1),0),"")</f>
        <v/>
      </c>
      <c r="D5943" s="125" t="str">
        <f>IFERROR(VLOOKUP($A5943,HeadJournal!$A$1:$NTR$890,COLUMN(HeadJournal!D$1),0),"")</f>
        <v/>
      </c>
      <c r="E5943" s="95" t="str">
        <f>IFERROR(VLOOKUP($A5943,HeadJournal!$A$1:$NTR$890,COLUMN(HeadJournal!G$1),0),"")</f>
        <v/>
      </c>
      <c r="F5943" s="95" t="str">
        <f t="shared" si="419"/>
        <v/>
      </c>
      <c r="G5943" s="97"/>
      <c r="H5943" s="161"/>
      <c r="I5943" s="97"/>
      <c r="J5943" s="97"/>
      <c r="K5943" s="29"/>
      <c r="L5943" s="29"/>
      <c r="M5943" s="30">
        <f>IFERROR(VLOOKUP($A5943,HeadJournal!$A$1:$J$890,COLUMN(HeadJournal!I$1),0)*($K5943+$L5943)/(SUMIF($A:$A,$A5943,$K:$K)+SUMIF($A:$A,$A5943,$L:$L)),0)</f>
        <v>0</v>
      </c>
      <c r="N5943" s="30">
        <f>IFERROR((VLOOKUP($A5943,HeadJournal!$A$1:$K$890,COLUMN(HeadJournal!K$1),0)-VLOOKUP($A5943,HeadJournal!$A$1:$K$890,COLUMN(HeadJournal!J$1),0))*($K5943+$L5943)/(SUMIF($A:$A,$A5943,$K:$K)+SUMIF($A:$A,$A5943,$L:$L)),0)</f>
        <v>0</v>
      </c>
      <c r="O5943" s="30">
        <f>IFERROR((VLOOKUP($A5943,HeadJournal!$A$1:$L$890,COLUMN(HeadJournal!L$1),0)*($K5943+$L5943)/(SUMIF($A:$A,$A5943,$K:$K)+SUMIF($A:$A,$A5943,$L:$L)))/VLOOKUP($A5943,HeadJournal!$A$1:$L$890,COLUMN(HeadJournal!H$1),0),0)</f>
        <v>0</v>
      </c>
      <c r="P5943" s="30">
        <f>IFERROR(SUM(K5943:O5943)*VLOOKUP($A5943,HeadJournal!$A$1:$L$890,COLUMN(HeadJournal!H$1),0),0)</f>
        <v>0</v>
      </c>
      <c r="Q5943" s="29"/>
      <c r="R5943" s="31"/>
      <c r="S5943" s="31"/>
      <c r="T5943" s="95" t="str">
        <f t="shared" si="420"/>
        <v/>
      </c>
      <c r="U5943" s="32">
        <f t="shared" si="447"/>
        <v>0</v>
      </c>
      <c r="V5943" s="22" t="str">
        <f t="shared" si="448"/>
        <v/>
      </c>
      <c r="X5943" s="33"/>
      <c r="Y5943" s="33"/>
    </row>
    <row r="5944" spans="1:25" x14ac:dyDescent="0.2">
      <c r="A5944" s="93"/>
      <c r="B5944" s="94" t="str">
        <f>IFERROR(VLOOKUP($A5944,HeadJournal!$A$1:$NTR$890,COLUMN(HeadJournal!B$1),0),"")</f>
        <v/>
      </c>
      <c r="C5944" s="94" t="str">
        <f>IFERROR(VLOOKUP($A5944,HeadJournal!$A$1:$NTR$890,COLUMN(HeadJournal!C$1),0),"")</f>
        <v/>
      </c>
      <c r="D5944" s="125" t="str">
        <f>IFERROR(VLOOKUP($A5944,HeadJournal!$A$1:$NTR$890,COLUMN(HeadJournal!D$1),0),"")</f>
        <v/>
      </c>
      <c r="E5944" s="95" t="str">
        <f>IFERROR(VLOOKUP($A5944,HeadJournal!$A$1:$NTR$890,COLUMN(HeadJournal!G$1),0),"")</f>
        <v/>
      </c>
      <c r="F5944" s="95" t="str">
        <f t="shared" si="419"/>
        <v/>
      </c>
      <c r="G5944" s="97"/>
      <c r="H5944" s="161"/>
      <c r="I5944" s="97"/>
      <c r="J5944" s="97"/>
      <c r="K5944" s="29"/>
      <c r="L5944" s="29"/>
      <c r="M5944" s="30">
        <f>IFERROR(VLOOKUP($A5944,HeadJournal!$A$1:$J$890,COLUMN(HeadJournal!I$1),0)*($K5944+$L5944)/(SUMIF($A:$A,$A5944,$K:$K)+SUMIF($A:$A,$A5944,$L:$L)),0)</f>
        <v>0</v>
      </c>
      <c r="N5944" s="30">
        <f>IFERROR((VLOOKUP($A5944,HeadJournal!$A$1:$K$890,COLUMN(HeadJournal!K$1),0)-VLOOKUP($A5944,HeadJournal!$A$1:$K$890,COLUMN(HeadJournal!J$1),0))*($K5944+$L5944)/(SUMIF($A:$A,$A5944,$K:$K)+SUMIF($A:$A,$A5944,$L:$L)),0)</f>
        <v>0</v>
      </c>
      <c r="O5944" s="30">
        <f>IFERROR((VLOOKUP($A5944,HeadJournal!$A$1:$L$890,COLUMN(HeadJournal!L$1),0)*($K5944+$L5944)/(SUMIF($A:$A,$A5944,$K:$K)+SUMIF($A:$A,$A5944,$L:$L)))/VLOOKUP($A5944,HeadJournal!$A$1:$L$890,COLUMN(HeadJournal!H$1),0),0)</f>
        <v>0</v>
      </c>
      <c r="P5944" s="30">
        <f>IFERROR(SUM(K5944:O5944)*VLOOKUP($A5944,HeadJournal!$A$1:$L$890,COLUMN(HeadJournal!H$1),0),0)</f>
        <v>0</v>
      </c>
      <c r="Q5944" s="29"/>
      <c r="R5944" s="31"/>
      <c r="S5944" s="31"/>
      <c r="T5944" s="95" t="str">
        <f t="shared" si="420"/>
        <v/>
      </c>
      <c r="U5944" s="32">
        <f t="shared" si="447"/>
        <v>0</v>
      </c>
      <c r="V5944" s="22" t="str">
        <f t="shared" si="448"/>
        <v/>
      </c>
      <c r="X5944" s="33"/>
      <c r="Y5944" s="33"/>
    </row>
    <row r="5945" spans="1:25" x14ac:dyDescent="0.2">
      <c r="A5945" s="93"/>
      <c r="B5945" s="94" t="str">
        <f>IFERROR(VLOOKUP($A5945,HeadJournal!$A$1:$NTR$890,COLUMN(HeadJournal!B$1),0),"")</f>
        <v/>
      </c>
      <c r="C5945" s="94" t="str">
        <f>IFERROR(VLOOKUP($A5945,HeadJournal!$A$1:$NTR$890,COLUMN(HeadJournal!C$1),0),"")</f>
        <v/>
      </c>
      <c r="D5945" s="125" t="str">
        <f>IFERROR(VLOOKUP($A5945,HeadJournal!$A$1:$NTR$890,COLUMN(HeadJournal!D$1),0),"")</f>
        <v/>
      </c>
      <c r="E5945" s="95" t="str">
        <f>IFERROR(VLOOKUP($A5945,HeadJournal!$A$1:$NTR$890,COLUMN(HeadJournal!G$1),0),"")</f>
        <v/>
      </c>
      <c r="F5945" s="95" t="str">
        <f t="shared" si="419"/>
        <v/>
      </c>
      <c r="G5945" s="97"/>
      <c r="H5945" s="161"/>
      <c r="I5945" s="97"/>
      <c r="J5945" s="97"/>
      <c r="K5945" s="29"/>
      <c r="L5945" s="29"/>
      <c r="M5945" s="30">
        <f>IFERROR(VLOOKUP($A5945,HeadJournal!$A$1:$J$890,COLUMN(HeadJournal!I$1),0)*($K5945+$L5945)/(SUMIF($A:$A,$A5945,$K:$K)+SUMIF($A:$A,$A5945,$L:$L)),0)</f>
        <v>0</v>
      </c>
      <c r="N5945" s="30">
        <f>IFERROR((VLOOKUP($A5945,HeadJournal!$A$1:$K$890,COLUMN(HeadJournal!K$1),0)-VLOOKUP($A5945,HeadJournal!$A$1:$K$890,COLUMN(HeadJournal!J$1),0))*($K5945+$L5945)/(SUMIF($A:$A,$A5945,$K:$K)+SUMIF($A:$A,$A5945,$L:$L)),0)</f>
        <v>0</v>
      </c>
      <c r="O5945" s="30">
        <f>IFERROR((VLOOKUP($A5945,HeadJournal!$A$1:$L$890,COLUMN(HeadJournal!L$1),0)*($K5945+$L5945)/(SUMIF($A:$A,$A5945,$K:$K)+SUMIF($A:$A,$A5945,$L:$L)))/VLOOKUP($A5945,HeadJournal!$A$1:$L$890,COLUMN(HeadJournal!H$1),0),0)</f>
        <v>0</v>
      </c>
      <c r="P5945" s="30">
        <f>IFERROR(SUM(K5945:O5945)*VLOOKUP($A5945,HeadJournal!$A$1:$L$890,COLUMN(HeadJournal!H$1),0),0)</f>
        <v>0</v>
      </c>
      <c r="Q5945" s="29"/>
      <c r="R5945" s="31"/>
      <c r="S5945" s="31"/>
      <c r="T5945" s="95" t="str">
        <f t="shared" si="420"/>
        <v/>
      </c>
      <c r="U5945" s="32">
        <f t="shared" si="447"/>
        <v>0</v>
      </c>
      <c r="V5945" s="22" t="str">
        <f t="shared" si="448"/>
        <v/>
      </c>
      <c r="X5945" s="33"/>
      <c r="Y5945" s="33"/>
    </row>
    <row r="5946" spans="1:25" x14ac:dyDescent="0.2">
      <c r="A5946" s="93"/>
      <c r="B5946" s="94" t="str">
        <f>IFERROR(VLOOKUP($A5946,HeadJournal!$A$1:$NTR$890,COLUMN(HeadJournal!B$1),0),"")</f>
        <v/>
      </c>
      <c r="C5946" s="94" t="str">
        <f>IFERROR(VLOOKUP($A5946,HeadJournal!$A$1:$NTR$890,COLUMN(HeadJournal!C$1),0),"")</f>
        <v/>
      </c>
      <c r="D5946" s="125" t="str">
        <f>IFERROR(VLOOKUP($A5946,HeadJournal!$A$1:$NTR$890,COLUMN(HeadJournal!D$1),0),"")</f>
        <v/>
      </c>
      <c r="E5946" s="95" t="str">
        <f>IFERROR(VLOOKUP($A5946,HeadJournal!$A$1:$NTR$890,COLUMN(HeadJournal!G$1),0),"")</f>
        <v/>
      </c>
      <c r="F5946" s="95" t="str">
        <f t="shared" si="419"/>
        <v/>
      </c>
      <c r="G5946" s="97"/>
      <c r="H5946" s="161"/>
      <c r="I5946" s="97"/>
      <c r="J5946" s="97"/>
      <c r="K5946" s="29"/>
      <c r="L5946" s="29"/>
      <c r="M5946" s="30">
        <f>IFERROR(VLOOKUP($A5946,HeadJournal!$A$1:$J$890,COLUMN(HeadJournal!I$1),0)*($K5946+$L5946)/(SUMIF($A:$A,$A5946,$K:$K)+SUMIF($A:$A,$A5946,$L:$L)),0)</f>
        <v>0</v>
      </c>
      <c r="N5946" s="30">
        <f>IFERROR((VLOOKUP($A5946,HeadJournal!$A$1:$K$890,COLUMN(HeadJournal!K$1),0)-VLOOKUP($A5946,HeadJournal!$A$1:$K$890,COLUMN(HeadJournal!J$1),0))*($K5946+$L5946)/(SUMIF($A:$A,$A5946,$K:$K)+SUMIF($A:$A,$A5946,$L:$L)),0)</f>
        <v>0</v>
      </c>
      <c r="O5946" s="30">
        <f>IFERROR((VLOOKUP($A5946,HeadJournal!$A$1:$L$890,COLUMN(HeadJournal!L$1),0)*($K5946+$L5946)/(SUMIF($A:$A,$A5946,$K:$K)+SUMIF($A:$A,$A5946,$L:$L)))/VLOOKUP($A5946,HeadJournal!$A$1:$L$890,COLUMN(HeadJournal!H$1),0),0)</f>
        <v>0</v>
      </c>
      <c r="P5946" s="30">
        <f>IFERROR(SUM(K5946:O5946)*VLOOKUP($A5946,HeadJournal!$A$1:$L$890,COLUMN(HeadJournal!H$1),0),0)</f>
        <v>0</v>
      </c>
      <c r="Q5946" s="29"/>
      <c r="R5946" s="31"/>
      <c r="S5946" s="31"/>
      <c r="T5946" s="95" t="str">
        <f t="shared" si="420"/>
        <v/>
      </c>
      <c r="U5946" s="32">
        <f t="shared" si="447"/>
        <v>0</v>
      </c>
      <c r="V5946" s="22" t="str">
        <f t="shared" si="448"/>
        <v/>
      </c>
      <c r="X5946" s="33"/>
      <c r="Y5946" s="33"/>
    </row>
    <row r="5947" spans="1:25" x14ac:dyDescent="0.2">
      <c r="A5947" s="93"/>
      <c r="B5947" s="94" t="str">
        <f>IFERROR(VLOOKUP($A5947,HeadJournal!$A$1:$NTR$890,COLUMN(HeadJournal!B$1),0),"")</f>
        <v/>
      </c>
      <c r="C5947" s="94" t="str">
        <f>IFERROR(VLOOKUP($A5947,HeadJournal!$A$1:$NTR$890,COLUMN(HeadJournal!C$1),0),"")</f>
        <v/>
      </c>
      <c r="D5947" s="125" t="str">
        <f>IFERROR(VLOOKUP($A5947,HeadJournal!$A$1:$NTR$890,COLUMN(HeadJournal!D$1),0),"")</f>
        <v/>
      </c>
      <c r="E5947" s="95" t="str">
        <f>IFERROR(VLOOKUP($A5947,HeadJournal!$A$1:$NTR$890,COLUMN(HeadJournal!G$1),0),"")</f>
        <v/>
      </c>
      <c r="F5947" s="95" t="str">
        <f t="shared" si="419"/>
        <v/>
      </c>
      <c r="G5947" s="97"/>
      <c r="H5947" s="161"/>
      <c r="I5947" s="97"/>
      <c r="J5947" s="97"/>
      <c r="K5947" s="29"/>
      <c r="L5947" s="29"/>
      <c r="M5947" s="30">
        <f>IFERROR(VLOOKUP($A5947,HeadJournal!$A$1:$J$890,COLUMN(HeadJournal!I$1),0)*($K5947+$L5947)/(SUMIF($A:$A,$A5947,$K:$K)+SUMIF($A:$A,$A5947,$L:$L)),0)</f>
        <v>0</v>
      </c>
      <c r="N5947" s="30">
        <f>IFERROR((VLOOKUP($A5947,HeadJournal!$A$1:$K$890,COLUMN(HeadJournal!K$1),0)-VLOOKUP($A5947,HeadJournal!$A$1:$K$890,COLUMN(HeadJournal!J$1),0))*($K5947+$L5947)/(SUMIF($A:$A,$A5947,$K:$K)+SUMIF($A:$A,$A5947,$L:$L)),0)</f>
        <v>0</v>
      </c>
      <c r="O5947" s="30">
        <f>IFERROR((VLOOKUP($A5947,HeadJournal!$A$1:$L$890,COLUMN(HeadJournal!L$1),0)*($K5947+$L5947)/(SUMIF($A:$A,$A5947,$K:$K)+SUMIF($A:$A,$A5947,$L:$L)))/VLOOKUP($A5947,HeadJournal!$A$1:$L$890,COLUMN(HeadJournal!H$1),0),0)</f>
        <v>0</v>
      </c>
      <c r="P5947" s="30">
        <f>IFERROR(SUM(K5947:O5947)*VLOOKUP($A5947,HeadJournal!$A$1:$L$890,COLUMN(HeadJournal!H$1),0),0)</f>
        <v>0</v>
      </c>
      <c r="Q5947" s="29"/>
      <c r="R5947" s="31"/>
      <c r="S5947" s="31"/>
      <c r="T5947" s="95" t="str">
        <f t="shared" si="420"/>
        <v/>
      </c>
      <c r="U5947" s="32">
        <f t="shared" si="447"/>
        <v>0</v>
      </c>
      <c r="V5947" s="22" t="str">
        <f t="shared" si="448"/>
        <v/>
      </c>
      <c r="X5947" s="33"/>
      <c r="Y5947" s="33"/>
    </row>
    <row r="5948" spans="1:25" x14ac:dyDescent="0.2">
      <c r="A5948" s="93"/>
      <c r="B5948" s="94" t="str">
        <f>IFERROR(VLOOKUP($A5948,HeadJournal!$A$1:$NTR$890,COLUMN(HeadJournal!B$1),0),"")</f>
        <v/>
      </c>
      <c r="C5948" s="94" t="str">
        <f>IFERROR(VLOOKUP($A5948,HeadJournal!$A$1:$NTR$890,COLUMN(HeadJournal!C$1),0),"")</f>
        <v/>
      </c>
      <c r="D5948" s="125" t="str">
        <f>IFERROR(VLOOKUP($A5948,HeadJournal!$A$1:$NTR$890,COLUMN(HeadJournal!D$1),0),"")</f>
        <v/>
      </c>
      <c r="E5948" s="95" t="str">
        <f>IFERROR(VLOOKUP($A5948,HeadJournal!$A$1:$NTR$890,COLUMN(HeadJournal!G$1),0),"")</f>
        <v/>
      </c>
      <c r="F5948" s="95" t="str">
        <f t="shared" si="419"/>
        <v/>
      </c>
      <c r="G5948" s="97"/>
      <c r="H5948" s="161"/>
      <c r="I5948" s="97"/>
      <c r="J5948" s="97"/>
      <c r="K5948" s="29"/>
      <c r="L5948" s="29"/>
      <c r="M5948" s="30">
        <f>IFERROR(VLOOKUP($A5948,HeadJournal!$A$1:$J$890,COLUMN(HeadJournal!I$1),0)*($K5948+$L5948)/(SUMIF($A:$A,$A5948,$K:$K)+SUMIF($A:$A,$A5948,$L:$L)),0)</f>
        <v>0</v>
      </c>
      <c r="N5948" s="30">
        <f>IFERROR((VLOOKUP($A5948,HeadJournal!$A$1:$K$890,COLUMN(HeadJournal!K$1),0)-VLOOKUP($A5948,HeadJournal!$A$1:$K$890,COLUMN(HeadJournal!J$1),0))*($K5948+$L5948)/(SUMIF($A:$A,$A5948,$K:$K)+SUMIF($A:$A,$A5948,$L:$L)),0)</f>
        <v>0</v>
      </c>
      <c r="O5948" s="30">
        <f>IFERROR((VLOOKUP($A5948,HeadJournal!$A$1:$L$890,COLUMN(HeadJournal!L$1),0)*($K5948+$L5948)/(SUMIF($A:$A,$A5948,$K:$K)+SUMIF($A:$A,$A5948,$L:$L)))/VLOOKUP($A5948,HeadJournal!$A$1:$L$890,COLUMN(HeadJournal!H$1),0),0)</f>
        <v>0</v>
      </c>
      <c r="P5948" s="30">
        <f>IFERROR(SUM(K5948:O5948)*VLOOKUP($A5948,HeadJournal!$A$1:$L$890,COLUMN(HeadJournal!H$1),0),0)</f>
        <v>0</v>
      </c>
      <c r="Q5948" s="29"/>
      <c r="R5948" s="31"/>
      <c r="S5948" s="31"/>
      <c r="T5948" s="95" t="str">
        <f t="shared" si="420"/>
        <v/>
      </c>
      <c r="U5948" s="32">
        <f t="shared" si="447"/>
        <v>0</v>
      </c>
      <c r="V5948" s="22" t="str">
        <f t="shared" si="448"/>
        <v/>
      </c>
      <c r="X5948" s="33"/>
      <c r="Y5948" s="33"/>
    </row>
    <row r="5949" spans="1:25" x14ac:dyDescent="0.2">
      <c r="A5949" s="93"/>
      <c r="B5949" s="94" t="str">
        <f>IFERROR(VLOOKUP($A5949,HeadJournal!$A$1:$NTR$890,COLUMN(HeadJournal!B$1),0),"")</f>
        <v/>
      </c>
      <c r="C5949" s="94" t="str">
        <f>IFERROR(VLOOKUP($A5949,HeadJournal!$A$1:$NTR$890,COLUMN(HeadJournal!C$1),0),"")</f>
        <v/>
      </c>
      <c r="D5949" s="125" t="str">
        <f>IFERROR(VLOOKUP($A5949,HeadJournal!$A$1:$NTR$890,COLUMN(HeadJournal!D$1),0),"")</f>
        <v/>
      </c>
      <c r="E5949" s="95" t="str">
        <f>IFERROR(VLOOKUP($A5949,HeadJournal!$A$1:$NTR$890,COLUMN(HeadJournal!G$1),0),"")</f>
        <v/>
      </c>
      <c r="F5949" s="95" t="str">
        <f t="shared" si="419"/>
        <v/>
      </c>
      <c r="G5949" s="97"/>
      <c r="H5949" s="161"/>
      <c r="I5949" s="97"/>
      <c r="J5949" s="97"/>
      <c r="K5949" s="29"/>
      <c r="L5949" s="29"/>
      <c r="M5949" s="30">
        <f>IFERROR(VLOOKUP($A5949,HeadJournal!$A$1:$J$890,COLUMN(HeadJournal!I$1),0)*($K5949+$L5949)/(SUMIF($A:$A,$A5949,$K:$K)+SUMIF($A:$A,$A5949,$L:$L)),0)</f>
        <v>0</v>
      </c>
      <c r="N5949" s="30">
        <f>IFERROR((VLOOKUP($A5949,HeadJournal!$A$1:$K$890,COLUMN(HeadJournal!K$1),0)-VLOOKUP($A5949,HeadJournal!$A$1:$K$890,COLUMN(HeadJournal!J$1),0))*($K5949+$L5949)/(SUMIF($A:$A,$A5949,$K:$K)+SUMIF($A:$A,$A5949,$L:$L)),0)</f>
        <v>0</v>
      </c>
      <c r="O5949" s="30">
        <f>IFERROR((VLOOKUP($A5949,HeadJournal!$A$1:$L$890,COLUMN(HeadJournal!L$1),0)*($K5949+$L5949)/(SUMIF($A:$A,$A5949,$K:$K)+SUMIF($A:$A,$A5949,$L:$L)))/VLOOKUP($A5949,HeadJournal!$A$1:$L$890,COLUMN(HeadJournal!H$1),0),0)</f>
        <v>0</v>
      </c>
      <c r="P5949" s="30">
        <f>IFERROR(SUM(K5949:O5949)*VLOOKUP($A5949,HeadJournal!$A$1:$L$890,COLUMN(HeadJournal!H$1),0),0)</f>
        <v>0</v>
      </c>
      <c r="Q5949" s="29"/>
      <c r="R5949" s="31"/>
      <c r="S5949" s="31"/>
      <c r="T5949" s="95" t="str">
        <f t="shared" si="420"/>
        <v/>
      </c>
      <c r="U5949" s="32">
        <f t="shared" si="447"/>
        <v>0</v>
      </c>
      <c r="V5949" s="22" t="str">
        <f t="shared" si="448"/>
        <v/>
      </c>
      <c r="X5949" s="33"/>
      <c r="Y5949" s="33"/>
    </row>
    <row r="5950" spans="1:25" x14ac:dyDescent="0.2">
      <c r="A5950" s="93"/>
      <c r="B5950" s="94" t="str">
        <f>IFERROR(VLOOKUP($A5950,HeadJournal!$A$1:$NTR$890,COLUMN(HeadJournal!B$1),0),"")</f>
        <v/>
      </c>
      <c r="C5950" s="94" t="str">
        <f>IFERROR(VLOOKUP($A5950,HeadJournal!$A$1:$NTR$890,COLUMN(HeadJournal!C$1),0),"")</f>
        <v/>
      </c>
      <c r="D5950" s="125" t="str">
        <f>IFERROR(VLOOKUP($A5950,HeadJournal!$A$1:$NTR$890,COLUMN(HeadJournal!D$1),0),"")</f>
        <v/>
      </c>
      <c r="E5950" s="95" t="str">
        <f>IFERROR(VLOOKUP($A5950,HeadJournal!$A$1:$NTR$890,COLUMN(HeadJournal!G$1),0),"")</f>
        <v/>
      </c>
      <c r="F5950" s="95" t="str">
        <f t="shared" si="419"/>
        <v/>
      </c>
      <c r="G5950" s="97"/>
      <c r="H5950" s="161"/>
      <c r="I5950" s="97"/>
      <c r="J5950" s="97"/>
      <c r="K5950" s="29"/>
      <c r="L5950" s="29"/>
      <c r="M5950" s="30">
        <f>IFERROR(VLOOKUP($A5950,HeadJournal!$A$1:$J$890,COLUMN(HeadJournal!I$1),0)*($K5950+$L5950)/(SUMIF($A:$A,$A5950,$K:$K)+SUMIF($A:$A,$A5950,$L:$L)),0)</f>
        <v>0</v>
      </c>
      <c r="N5950" s="30">
        <f>IFERROR((VLOOKUP($A5950,HeadJournal!$A$1:$K$890,COLUMN(HeadJournal!K$1),0)-VLOOKUP($A5950,HeadJournal!$A$1:$K$890,COLUMN(HeadJournal!J$1),0))*($K5950+$L5950)/(SUMIF($A:$A,$A5950,$K:$K)+SUMIF($A:$A,$A5950,$L:$L)),0)</f>
        <v>0</v>
      </c>
      <c r="O5950" s="30">
        <f>IFERROR((VLOOKUP($A5950,HeadJournal!$A$1:$L$890,COLUMN(HeadJournal!L$1),0)*($K5950+$L5950)/(SUMIF($A:$A,$A5950,$K:$K)+SUMIF($A:$A,$A5950,$L:$L)))/VLOOKUP($A5950,HeadJournal!$A$1:$L$890,COLUMN(HeadJournal!H$1),0),0)</f>
        <v>0</v>
      </c>
      <c r="P5950" s="30">
        <f>IFERROR(SUM(K5950:O5950)*VLOOKUP($A5950,HeadJournal!$A$1:$L$890,COLUMN(HeadJournal!H$1),0),0)</f>
        <v>0</v>
      </c>
      <c r="Q5950" s="29"/>
      <c r="R5950" s="31"/>
      <c r="S5950" s="31"/>
      <c r="T5950" s="95" t="str">
        <f t="shared" si="420"/>
        <v/>
      </c>
      <c r="U5950" s="32">
        <f t="shared" si="447"/>
        <v>0</v>
      </c>
      <c r="V5950" s="22" t="str">
        <f t="shared" si="448"/>
        <v/>
      </c>
      <c r="X5950" s="33"/>
      <c r="Y5950" s="33"/>
    </row>
    <row r="5951" spans="1:25" x14ac:dyDescent="0.2">
      <c r="A5951" s="93"/>
      <c r="B5951" s="94" t="str">
        <f>IFERROR(VLOOKUP($A5951,HeadJournal!$A$1:$NTR$890,COLUMN(HeadJournal!B$1),0),"")</f>
        <v/>
      </c>
      <c r="C5951" s="94" t="str">
        <f>IFERROR(VLOOKUP($A5951,HeadJournal!$A$1:$NTR$890,COLUMN(HeadJournal!C$1),0),"")</f>
        <v/>
      </c>
      <c r="D5951" s="125" t="str">
        <f>IFERROR(VLOOKUP($A5951,HeadJournal!$A$1:$NTR$890,COLUMN(HeadJournal!D$1),0),"")</f>
        <v/>
      </c>
      <c r="E5951" s="95" t="str">
        <f>IFERROR(VLOOKUP($A5951,HeadJournal!$A$1:$NTR$890,COLUMN(HeadJournal!G$1),0),"")</f>
        <v/>
      </c>
      <c r="F5951" s="95" t="str">
        <f t="shared" si="419"/>
        <v/>
      </c>
      <c r="G5951" s="97"/>
      <c r="H5951" s="161"/>
      <c r="I5951" s="97"/>
      <c r="J5951" s="97"/>
      <c r="K5951" s="29"/>
      <c r="L5951" s="29"/>
      <c r="M5951" s="30">
        <f>IFERROR(VLOOKUP($A5951,HeadJournal!$A$1:$J$890,COLUMN(HeadJournal!I$1),0)*($K5951+$L5951)/(SUMIF($A:$A,$A5951,$K:$K)+SUMIF($A:$A,$A5951,$L:$L)),0)</f>
        <v>0</v>
      </c>
      <c r="N5951" s="30">
        <f>IFERROR((VLOOKUP($A5951,HeadJournal!$A$1:$K$890,COLUMN(HeadJournal!K$1),0)-VLOOKUP($A5951,HeadJournal!$A$1:$K$890,COLUMN(HeadJournal!J$1),0))*($K5951+$L5951)/(SUMIF($A:$A,$A5951,$K:$K)+SUMIF($A:$A,$A5951,$L:$L)),0)</f>
        <v>0</v>
      </c>
      <c r="O5951" s="30">
        <f>IFERROR((VLOOKUP($A5951,HeadJournal!$A$1:$L$890,COLUMN(HeadJournal!L$1),0)*($K5951+$L5951)/(SUMIF($A:$A,$A5951,$K:$K)+SUMIF($A:$A,$A5951,$L:$L)))/VLOOKUP($A5951,HeadJournal!$A$1:$L$890,COLUMN(HeadJournal!H$1),0),0)</f>
        <v>0</v>
      </c>
      <c r="P5951" s="30">
        <f>IFERROR(SUM(K5951:O5951)*VLOOKUP($A5951,HeadJournal!$A$1:$L$890,COLUMN(HeadJournal!H$1),0),0)</f>
        <v>0</v>
      </c>
      <c r="Q5951" s="29"/>
      <c r="R5951" s="31"/>
      <c r="S5951" s="31"/>
      <c r="T5951" s="95" t="str">
        <f t="shared" si="420"/>
        <v/>
      </c>
      <c r="U5951" s="32">
        <f t="shared" si="447"/>
        <v>0</v>
      </c>
      <c r="V5951" s="22" t="str">
        <f t="shared" si="448"/>
        <v/>
      </c>
      <c r="X5951" s="33"/>
      <c r="Y5951" s="33"/>
    </row>
    <row r="5952" spans="1:25" x14ac:dyDescent="0.2">
      <c r="A5952" s="93"/>
      <c r="B5952" s="94" t="str">
        <f>IFERROR(VLOOKUP($A5952,HeadJournal!$A$1:$NTR$890,COLUMN(HeadJournal!B$1),0),"")</f>
        <v/>
      </c>
      <c r="C5952" s="94" t="str">
        <f>IFERROR(VLOOKUP($A5952,HeadJournal!$A$1:$NTR$890,COLUMN(HeadJournal!C$1),0),"")</f>
        <v/>
      </c>
      <c r="D5952" s="125" t="str">
        <f>IFERROR(VLOOKUP($A5952,HeadJournal!$A$1:$NTR$890,COLUMN(HeadJournal!D$1),0),"")</f>
        <v/>
      </c>
      <c r="E5952" s="95" t="str">
        <f>IFERROR(VLOOKUP($A5952,HeadJournal!$A$1:$NTR$890,COLUMN(HeadJournal!G$1),0),"")</f>
        <v/>
      </c>
      <c r="F5952" s="95" t="str">
        <f t="shared" si="419"/>
        <v/>
      </c>
      <c r="G5952" s="97"/>
      <c r="H5952" s="161"/>
      <c r="I5952" s="97"/>
      <c r="J5952" s="97"/>
      <c r="K5952" s="29"/>
      <c r="L5952" s="29"/>
      <c r="M5952" s="30">
        <f>IFERROR(VLOOKUP($A5952,HeadJournal!$A$1:$J$890,COLUMN(HeadJournal!I$1),0)*($K5952+$L5952)/(SUMIF($A:$A,$A5952,$K:$K)+SUMIF($A:$A,$A5952,$L:$L)),0)</f>
        <v>0</v>
      </c>
      <c r="N5952" s="30">
        <f>IFERROR((VLOOKUP($A5952,HeadJournal!$A$1:$K$890,COLUMN(HeadJournal!K$1),0)-VLOOKUP($A5952,HeadJournal!$A$1:$K$890,COLUMN(HeadJournal!J$1),0))*($K5952+$L5952)/(SUMIF($A:$A,$A5952,$K:$K)+SUMIF($A:$A,$A5952,$L:$L)),0)</f>
        <v>0</v>
      </c>
      <c r="O5952" s="30">
        <f>IFERROR((VLOOKUP($A5952,HeadJournal!$A$1:$L$890,COLUMN(HeadJournal!L$1),0)*($K5952+$L5952)/(SUMIF($A:$A,$A5952,$K:$K)+SUMIF($A:$A,$A5952,$L:$L)))/VLOOKUP($A5952,HeadJournal!$A$1:$L$890,COLUMN(HeadJournal!H$1),0),0)</f>
        <v>0</v>
      </c>
      <c r="P5952" s="30">
        <f>IFERROR(SUM(K5952:O5952)*VLOOKUP($A5952,HeadJournal!$A$1:$L$890,COLUMN(HeadJournal!H$1),0),0)</f>
        <v>0</v>
      </c>
      <c r="Q5952" s="29"/>
      <c r="R5952" s="31"/>
      <c r="S5952" s="31"/>
      <c r="T5952" s="95" t="str">
        <f t="shared" si="420"/>
        <v/>
      </c>
      <c r="U5952" s="32">
        <f t="shared" si="447"/>
        <v>0</v>
      </c>
      <c r="V5952" s="22" t="str">
        <f t="shared" si="448"/>
        <v/>
      </c>
      <c r="X5952" s="33"/>
      <c r="Y5952" s="33"/>
    </row>
    <row r="5953" spans="1:25" x14ac:dyDescent="0.2">
      <c r="A5953" s="93"/>
      <c r="B5953" s="94" t="str">
        <f>IFERROR(VLOOKUP($A5953,HeadJournal!$A$1:$NTR$890,COLUMN(HeadJournal!B$1),0),"")</f>
        <v/>
      </c>
      <c r="C5953" s="94" t="str">
        <f>IFERROR(VLOOKUP($A5953,HeadJournal!$A$1:$NTR$890,COLUMN(HeadJournal!C$1),0),"")</f>
        <v/>
      </c>
      <c r="D5953" s="125" t="str">
        <f>IFERROR(VLOOKUP($A5953,HeadJournal!$A$1:$NTR$890,COLUMN(HeadJournal!D$1),0),"")</f>
        <v/>
      </c>
      <c r="E5953" s="95" t="str">
        <f>IFERROR(VLOOKUP($A5953,HeadJournal!$A$1:$NTR$890,COLUMN(HeadJournal!G$1),0),"")</f>
        <v/>
      </c>
      <c r="F5953" s="95" t="str">
        <f t="shared" si="419"/>
        <v/>
      </c>
      <c r="G5953" s="97"/>
      <c r="H5953" s="161"/>
      <c r="I5953" s="97"/>
      <c r="J5953" s="97"/>
      <c r="K5953" s="29"/>
      <c r="L5953" s="29"/>
      <c r="M5953" s="30">
        <f>IFERROR(VLOOKUP($A5953,HeadJournal!$A$1:$J$890,COLUMN(HeadJournal!I$1),0)*($K5953+$L5953)/(SUMIF($A:$A,$A5953,$K:$K)+SUMIF($A:$A,$A5953,$L:$L)),0)</f>
        <v>0</v>
      </c>
      <c r="N5953" s="30">
        <f>IFERROR((VLOOKUP($A5953,HeadJournal!$A$1:$K$890,COLUMN(HeadJournal!K$1),0)-VLOOKUP($A5953,HeadJournal!$A$1:$K$890,COLUMN(HeadJournal!J$1),0))*($K5953+$L5953)/(SUMIF($A:$A,$A5953,$K:$K)+SUMIF($A:$A,$A5953,$L:$L)),0)</f>
        <v>0</v>
      </c>
      <c r="O5953" s="30">
        <f>IFERROR((VLOOKUP($A5953,HeadJournal!$A$1:$L$890,COLUMN(HeadJournal!L$1),0)*($K5953+$L5953)/(SUMIF($A:$A,$A5953,$K:$K)+SUMIF($A:$A,$A5953,$L:$L)))/VLOOKUP($A5953,HeadJournal!$A$1:$L$890,COLUMN(HeadJournal!H$1),0),0)</f>
        <v>0</v>
      </c>
      <c r="P5953" s="30">
        <f>IFERROR(SUM(K5953:O5953)*VLOOKUP($A5953,HeadJournal!$A$1:$L$890,COLUMN(HeadJournal!H$1),0),0)</f>
        <v>0</v>
      </c>
      <c r="Q5953" s="29"/>
      <c r="R5953" s="31"/>
      <c r="S5953" s="31"/>
      <c r="T5953" s="95" t="str">
        <f t="shared" si="420"/>
        <v/>
      </c>
      <c r="U5953" s="32">
        <f t="shared" si="447"/>
        <v>0</v>
      </c>
      <c r="V5953" s="22" t="str">
        <f t="shared" si="448"/>
        <v/>
      </c>
      <c r="X5953" s="33"/>
      <c r="Y5953" s="33"/>
    </row>
    <row r="5954" spans="1:25" x14ac:dyDescent="0.2">
      <c r="A5954" s="93"/>
      <c r="B5954" s="94" t="str">
        <f>IFERROR(VLOOKUP($A5954,HeadJournal!$A$1:$NTR$890,COLUMN(HeadJournal!B$1),0),"")</f>
        <v/>
      </c>
      <c r="C5954" s="94" t="str">
        <f>IFERROR(VLOOKUP($A5954,HeadJournal!$A$1:$NTR$890,COLUMN(HeadJournal!C$1),0),"")</f>
        <v/>
      </c>
      <c r="D5954" s="125" t="str">
        <f>IFERROR(VLOOKUP($A5954,HeadJournal!$A$1:$NTR$890,COLUMN(HeadJournal!D$1),0),"")</f>
        <v/>
      </c>
      <c r="E5954" s="95" t="str">
        <f>IFERROR(VLOOKUP($A5954,HeadJournal!$A$1:$NTR$890,COLUMN(HeadJournal!G$1),0),"")</f>
        <v/>
      </c>
      <c r="F5954" s="95" t="str">
        <f t="shared" si="419"/>
        <v/>
      </c>
      <c r="G5954" s="97"/>
      <c r="H5954" s="161"/>
      <c r="I5954" s="97"/>
      <c r="J5954" s="97"/>
      <c r="K5954" s="29"/>
      <c r="L5954" s="29"/>
      <c r="M5954" s="30">
        <f>IFERROR(VLOOKUP($A5954,HeadJournal!$A$1:$J$890,COLUMN(HeadJournal!I$1),0)*($K5954+$L5954)/(SUMIF($A:$A,$A5954,$K:$K)+SUMIF($A:$A,$A5954,$L:$L)),0)</f>
        <v>0</v>
      </c>
      <c r="N5954" s="30">
        <f>IFERROR((VLOOKUP($A5954,HeadJournal!$A$1:$K$890,COLUMN(HeadJournal!K$1),0)-VLOOKUP($A5954,HeadJournal!$A$1:$K$890,COLUMN(HeadJournal!J$1),0))*($K5954+$L5954)/(SUMIF($A:$A,$A5954,$K:$K)+SUMIF($A:$A,$A5954,$L:$L)),0)</f>
        <v>0</v>
      </c>
      <c r="O5954" s="30">
        <f>IFERROR((VLOOKUP($A5954,HeadJournal!$A$1:$L$890,COLUMN(HeadJournal!L$1),0)*($K5954+$L5954)/(SUMIF($A:$A,$A5954,$K:$K)+SUMIF($A:$A,$A5954,$L:$L)))/VLOOKUP($A5954,HeadJournal!$A$1:$L$890,COLUMN(HeadJournal!H$1),0),0)</f>
        <v>0</v>
      </c>
      <c r="P5954" s="30">
        <f>IFERROR(SUM(K5954:O5954)*VLOOKUP($A5954,HeadJournal!$A$1:$L$890,COLUMN(HeadJournal!H$1),0),0)</f>
        <v>0</v>
      </c>
      <c r="Q5954" s="29"/>
      <c r="R5954" s="31"/>
      <c r="S5954" s="31"/>
      <c r="T5954" s="95" t="str">
        <f t="shared" si="420"/>
        <v/>
      </c>
      <c r="U5954" s="32">
        <f t="shared" si="447"/>
        <v>0</v>
      </c>
      <c r="V5954" s="22" t="str">
        <f t="shared" si="448"/>
        <v/>
      </c>
      <c r="X5954" s="33"/>
      <c r="Y5954" s="33"/>
    </row>
    <row r="5955" spans="1:25" x14ac:dyDescent="0.2">
      <c r="A5955" s="93"/>
      <c r="B5955" s="94" t="str">
        <f>IFERROR(VLOOKUP($A5955,HeadJournal!$A$1:$NTR$890,COLUMN(HeadJournal!B$1),0),"")</f>
        <v/>
      </c>
      <c r="C5955" s="94" t="str">
        <f>IFERROR(VLOOKUP($A5955,HeadJournal!$A$1:$NTR$890,COLUMN(HeadJournal!C$1),0),"")</f>
        <v/>
      </c>
      <c r="D5955" s="125" t="str">
        <f>IFERROR(VLOOKUP($A5955,HeadJournal!$A$1:$NTR$890,COLUMN(HeadJournal!D$1),0),"")</f>
        <v/>
      </c>
      <c r="E5955" s="95" t="str">
        <f>IFERROR(VLOOKUP($A5955,HeadJournal!$A$1:$NTR$890,COLUMN(HeadJournal!G$1),0),"")</f>
        <v/>
      </c>
      <c r="F5955" s="95" t="str">
        <f t="shared" si="419"/>
        <v/>
      </c>
      <c r="G5955" s="97"/>
      <c r="H5955" s="161"/>
      <c r="I5955" s="97"/>
      <c r="J5955" s="97"/>
      <c r="K5955" s="29"/>
      <c r="L5955" s="29"/>
      <c r="M5955" s="30">
        <f>IFERROR(VLOOKUP($A5955,HeadJournal!$A$1:$J$890,COLUMN(HeadJournal!I$1),0)*($K5955+$L5955)/(SUMIF($A:$A,$A5955,$K:$K)+SUMIF($A:$A,$A5955,$L:$L)),0)</f>
        <v>0</v>
      </c>
      <c r="N5955" s="30">
        <f>IFERROR((VLOOKUP($A5955,HeadJournal!$A$1:$K$890,COLUMN(HeadJournal!K$1),0)-VLOOKUP($A5955,HeadJournal!$A$1:$K$890,COLUMN(HeadJournal!J$1),0))*($K5955+$L5955)/(SUMIF($A:$A,$A5955,$K:$K)+SUMIF($A:$A,$A5955,$L:$L)),0)</f>
        <v>0</v>
      </c>
      <c r="O5955" s="30">
        <f>IFERROR((VLOOKUP($A5955,HeadJournal!$A$1:$L$890,COLUMN(HeadJournal!L$1),0)*($K5955+$L5955)/(SUMIF($A:$A,$A5955,$K:$K)+SUMIF($A:$A,$A5955,$L:$L)))/VLOOKUP($A5955,HeadJournal!$A$1:$L$890,COLUMN(HeadJournal!H$1),0),0)</f>
        <v>0</v>
      </c>
      <c r="P5955" s="30">
        <f>IFERROR(SUM(K5955:O5955)*VLOOKUP($A5955,HeadJournal!$A$1:$L$890,COLUMN(HeadJournal!H$1),0),0)</f>
        <v>0</v>
      </c>
      <c r="Q5955" s="29"/>
      <c r="R5955" s="31"/>
      <c r="S5955" s="31"/>
      <c r="T5955" s="95" t="str">
        <f t="shared" si="420"/>
        <v/>
      </c>
      <c r="U5955" s="32">
        <f t="shared" si="447"/>
        <v>0</v>
      </c>
      <c r="V5955" s="22" t="str">
        <f t="shared" si="448"/>
        <v/>
      </c>
      <c r="X5955" s="33"/>
      <c r="Y5955" s="33"/>
    </row>
    <row r="5956" spans="1:25" x14ac:dyDescent="0.2">
      <c r="A5956" s="93"/>
      <c r="B5956" s="94" t="str">
        <f>IFERROR(VLOOKUP($A5956,HeadJournal!$A$1:$NTR$890,COLUMN(HeadJournal!B$1),0),"")</f>
        <v/>
      </c>
      <c r="C5956" s="94" t="str">
        <f>IFERROR(VLOOKUP($A5956,HeadJournal!$A$1:$NTR$890,COLUMN(HeadJournal!C$1),0),"")</f>
        <v/>
      </c>
      <c r="D5956" s="125" t="str">
        <f>IFERROR(VLOOKUP($A5956,HeadJournal!$A$1:$NTR$890,COLUMN(HeadJournal!D$1),0),"")</f>
        <v/>
      </c>
      <c r="E5956" s="95" t="str">
        <f>IFERROR(VLOOKUP($A5956,HeadJournal!$A$1:$NTR$890,COLUMN(HeadJournal!G$1),0),"")</f>
        <v/>
      </c>
      <c r="F5956" s="95" t="str">
        <f t="shared" si="419"/>
        <v/>
      </c>
      <c r="G5956" s="97"/>
      <c r="H5956" s="161"/>
      <c r="I5956" s="97"/>
      <c r="J5956" s="97"/>
      <c r="K5956" s="29"/>
      <c r="L5956" s="29"/>
      <c r="M5956" s="30">
        <f>IFERROR(VLOOKUP($A5956,HeadJournal!$A$1:$J$890,COLUMN(HeadJournal!I$1),0)*($K5956+$L5956)/(SUMIF($A:$A,$A5956,$K:$K)+SUMIF($A:$A,$A5956,$L:$L)),0)</f>
        <v>0</v>
      </c>
      <c r="N5956" s="30">
        <f>IFERROR((VLOOKUP($A5956,HeadJournal!$A$1:$K$890,COLUMN(HeadJournal!K$1),0)-VLOOKUP($A5956,HeadJournal!$A$1:$K$890,COLUMN(HeadJournal!J$1),0))*($K5956+$L5956)/(SUMIF($A:$A,$A5956,$K:$K)+SUMIF($A:$A,$A5956,$L:$L)),0)</f>
        <v>0</v>
      </c>
      <c r="O5956" s="30">
        <f>IFERROR((VLOOKUP($A5956,HeadJournal!$A$1:$L$890,COLUMN(HeadJournal!L$1),0)*($K5956+$L5956)/(SUMIF($A:$A,$A5956,$K:$K)+SUMIF($A:$A,$A5956,$L:$L)))/VLOOKUP($A5956,HeadJournal!$A$1:$L$890,COLUMN(HeadJournal!H$1),0),0)</f>
        <v>0</v>
      </c>
      <c r="P5956" s="30">
        <f>IFERROR(SUM(K5956:O5956)*VLOOKUP($A5956,HeadJournal!$A$1:$L$890,COLUMN(HeadJournal!H$1),0),0)</f>
        <v>0</v>
      </c>
      <c r="Q5956" s="29"/>
      <c r="R5956" s="31"/>
      <c r="S5956" s="31"/>
      <c r="T5956" s="95" t="str">
        <f t="shared" si="420"/>
        <v/>
      </c>
      <c r="U5956" s="32">
        <f t="shared" si="447"/>
        <v>0</v>
      </c>
      <c r="V5956" s="22" t="str">
        <f t="shared" si="448"/>
        <v/>
      </c>
      <c r="X5956" s="33"/>
      <c r="Y5956" s="33"/>
    </row>
    <row r="5957" spans="1:25" x14ac:dyDescent="0.2">
      <c r="A5957" s="93"/>
      <c r="B5957" s="94" t="str">
        <f>IFERROR(VLOOKUP($A5957,HeadJournal!$A$1:$NTR$890,COLUMN(HeadJournal!B$1),0),"")</f>
        <v/>
      </c>
      <c r="C5957" s="94" t="str">
        <f>IFERROR(VLOOKUP($A5957,HeadJournal!$A$1:$NTR$890,COLUMN(HeadJournal!C$1),0),"")</f>
        <v/>
      </c>
      <c r="D5957" s="125" t="str">
        <f>IFERROR(VLOOKUP($A5957,HeadJournal!$A$1:$NTR$890,COLUMN(HeadJournal!D$1),0),"")</f>
        <v/>
      </c>
      <c r="E5957" s="95" t="str">
        <f>IFERROR(VLOOKUP($A5957,HeadJournal!$A$1:$NTR$890,COLUMN(HeadJournal!G$1),0),"")</f>
        <v/>
      </c>
      <c r="F5957" s="95" t="str">
        <f t="shared" si="419"/>
        <v/>
      </c>
      <c r="G5957" s="97"/>
      <c r="H5957" s="161"/>
      <c r="I5957" s="97"/>
      <c r="J5957" s="97"/>
      <c r="K5957" s="29"/>
      <c r="L5957" s="29"/>
      <c r="M5957" s="30">
        <f>IFERROR(VLOOKUP($A5957,HeadJournal!$A$1:$J$890,COLUMN(HeadJournal!I$1),0)*($K5957+$L5957)/(SUMIF($A:$A,$A5957,$K:$K)+SUMIF($A:$A,$A5957,$L:$L)),0)</f>
        <v>0</v>
      </c>
      <c r="N5957" s="30">
        <f>IFERROR((VLOOKUP($A5957,HeadJournal!$A$1:$K$890,COLUMN(HeadJournal!K$1),0)-VLOOKUP($A5957,HeadJournal!$A$1:$K$890,COLUMN(HeadJournal!J$1),0))*($K5957+$L5957)/(SUMIF($A:$A,$A5957,$K:$K)+SUMIF($A:$A,$A5957,$L:$L)),0)</f>
        <v>0</v>
      </c>
      <c r="O5957" s="30">
        <f>IFERROR((VLOOKUP($A5957,HeadJournal!$A$1:$L$890,COLUMN(HeadJournal!L$1),0)*($K5957+$L5957)/(SUMIF($A:$A,$A5957,$K:$K)+SUMIF($A:$A,$A5957,$L:$L)))/VLOOKUP($A5957,HeadJournal!$A$1:$L$890,COLUMN(HeadJournal!H$1),0),0)</f>
        <v>0</v>
      </c>
      <c r="P5957" s="30">
        <f>IFERROR(SUM(K5957:O5957)*VLOOKUP($A5957,HeadJournal!$A$1:$L$890,COLUMN(HeadJournal!H$1),0),0)</f>
        <v>0</v>
      </c>
      <c r="Q5957" s="29"/>
      <c r="R5957" s="31"/>
      <c r="S5957" s="31"/>
      <c r="T5957" s="95" t="str">
        <f t="shared" si="420"/>
        <v/>
      </c>
      <c r="U5957" s="32">
        <f t="shared" si="447"/>
        <v>0</v>
      </c>
      <c r="V5957" s="22" t="str">
        <f t="shared" si="448"/>
        <v/>
      </c>
      <c r="X5957" s="33"/>
      <c r="Y5957" s="33"/>
    </row>
    <row r="5958" spans="1:25" x14ac:dyDescent="0.2">
      <c r="A5958" s="93"/>
      <c r="B5958" s="94" t="str">
        <f>IFERROR(VLOOKUP($A5958,HeadJournal!$A$1:$NTR$890,COLUMN(HeadJournal!B$1),0),"")</f>
        <v/>
      </c>
      <c r="C5958" s="94" t="str">
        <f>IFERROR(VLOOKUP($A5958,HeadJournal!$A$1:$NTR$890,COLUMN(HeadJournal!C$1),0),"")</f>
        <v/>
      </c>
      <c r="D5958" s="125" t="str">
        <f>IFERROR(VLOOKUP($A5958,HeadJournal!$A$1:$NTR$890,COLUMN(HeadJournal!D$1),0),"")</f>
        <v/>
      </c>
      <c r="E5958" s="95" t="str">
        <f>IFERROR(VLOOKUP($A5958,HeadJournal!$A$1:$NTR$890,COLUMN(HeadJournal!G$1),0),"")</f>
        <v/>
      </c>
      <c r="F5958" s="95" t="str">
        <f t="shared" si="419"/>
        <v/>
      </c>
      <c r="G5958" s="97"/>
      <c r="H5958" s="161"/>
      <c r="I5958" s="97"/>
      <c r="J5958" s="97"/>
      <c r="K5958" s="29"/>
      <c r="L5958" s="29"/>
      <c r="M5958" s="30">
        <f>IFERROR(VLOOKUP($A5958,HeadJournal!$A$1:$J$890,COLUMN(HeadJournal!I$1),0)*($K5958+$L5958)/(SUMIF($A:$A,$A5958,$K:$K)+SUMIF($A:$A,$A5958,$L:$L)),0)</f>
        <v>0</v>
      </c>
      <c r="N5958" s="30">
        <f>IFERROR((VLOOKUP($A5958,HeadJournal!$A$1:$K$890,COLUMN(HeadJournal!K$1),0)-VLOOKUP($A5958,HeadJournal!$A$1:$K$890,COLUMN(HeadJournal!J$1),0))*($K5958+$L5958)/(SUMIF($A:$A,$A5958,$K:$K)+SUMIF($A:$A,$A5958,$L:$L)),0)</f>
        <v>0</v>
      </c>
      <c r="O5958" s="30">
        <f>IFERROR((VLOOKUP($A5958,HeadJournal!$A$1:$L$890,COLUMN(HeadJournal!L$1),0)*($K5958+$L5958)/(SUMIF($A:$A,$A5958,$K:$K)+SUMIF($A:$A,$A5958,$L:$L)))/VLOOKUP($A5958,HeadJournal!$A$1:$L$890,COLUMN(HeadJournal!H$1),0),0)</f>
        <v>0</v>
      </c>
      <c r="P5958" s="30">
        <f>IFERROR(SUM(K5958:O5958)*VLOOKUP($A5958,HeadJournal!$A$1:$L$890,COLUMN(HeadJournal!H$1),0),0)</f>
        <v>0</v>
      </c>
      <c r="Q5958" s="29"/>
      <c r="R5958" s="31"/>
      <c r="S5958" s="31"/>
      <c r="T5958" s="95" t="str">
        <f t="shared" si="420"/>
        <v/>
      </c>
      <c r="U5958" s="32">
        <f t="shared" si="447"/>
        <v>0</v>
      </c>
      <c r="V5958" s="22" t="str">
        <f t="shared" si="448"/>
        <v/>
      </c>
      <c r="X5958" s="33"/>
      <c r="Y5958" s="33"/>
    </row>
    <row r="5959" spans="1:25" x14ac:dyDescent="0.2">
      <c r="A5959" s="93"/>
      <c r="B5959" s="94" t="str">
        <f>IFERROR(VLOOKUP($A5959,HeadJournal!$A$1:$NTR$890,COLUMN(HeadJournal!B$1),0),"")</f>
        <v/>
      </c>
      <c r="C5959" s="94" t="str">
        <f>IFERROR(VLOOKUP($A5959,HeadJournal!$A$1:$NTR$890,COLUMN(HeadJournal!C$1),0),"")</f>
        <v/>
      </c>
      <c r="D5959" s="125" t="str">
        <f>IFERROR(VLOOKUP($A5959,HeadJournal!$A$1:$NTR$890,COLUMN(HeadJournal!D$1),0),"")</f>
        <v/>
      </c>
      <c r="E5959" s="95" t="str">
        <f>IFERROR(VLOOKUP($A5959,HeadJournal!$A$1:$NTR$890,COLUMN(HeadJournal!G$1),0),"")</f>
        <v/>
      </c>
      <c r="F5959" s="95" t="str">
        <f t="shared" si="419"/>
        <v/>
      </c>
      <c r="G5959" s="97"/>
      <c r="H5959" s="161"/>
      <c r="I5959" s="97"/>
      <c r="J5959" s="97"/>
      <c r="K5959" s="29"/>
      <c r="L5959" s="29"/>
      <c r="M5959" s="30">
        <f>IFERROR(VLOOKUP($A5959,HeadJournal!$A$1:$J$890,COLUMN(HeadJournal!I$1),0)*($K5959+$L5959)/(SUMIF($A:$A,$A5959,$K:$K)+SUMIF($A:$A,$A5959,$L:$L)),0)</f>
        <v>0</v>
      </c>
      <c r="N5959" s="30">
        <f>IFERROR((VLOOKUP($A5959,HeadJournal!$A$1:$K$890,COLUMN(HeadJournal!K$1),0)-VLOOKUP($A5959,HeadJournal!$A$1:$K$890,COLUMN(HeadJournal!J$1),0))*($K5959+$L5959)/(SUMIF($A:$A,$A5959,$K:$K)+SUMIF($A:$A,$A5959,$L:$L)),0)</f>
        <v>0</v>
      </c>
      <c r="O5959" s="30">
        <f>IFERROR((VLOOKUP($A5959,HeadJournal!$A$1:$L$890,COLUMN(HeadJournal!L$1),0)*($K5959+$L5959)/(SUMIF($A:$A,$A5959,$K:$K)+SUMIF($A:$A,$A5959,$L:$L)))/VLOOKUP($A5959,HeadJournal!$A$1:$L$890,COLUMN(HeadJournal!H$1),0),0)</f>
        <v>0</v>
      </c>
      <c r="P5959" s="30">
        <f>IFERROR(SUM(K5959:O5959)*VLOOKUP($A5959,HeadJournal!$A$1:$L$890,COLUMN(HeadJournal!H$1),0),0)</f>
        <v>0</v>
      </c>
      <c r="Q5959" s="29"/>
      <c r="R5959" s="31"/>
      <c r="S5959" s="31"/>
      <c r="T5959" s="95" t="str">
        <f t="shared" si="420"/>
        <v/>
      </c>
      <c r="U5959" s="32">
        <f t="shared" si="447"/>
        <v>0</v>
      </c>
      <c r="V5959" s="22" t="str">
        <f t="shared" si="448"/>
        <v/>
      </c>
      <c r="X5959" s="33"/>
      <c r="Y5959" s="33"/>
    </row>
    <row r="5960" spans="1:25" x14ac:dyDescent="0.2">
      <c r="A5960" s="93"/>
      <c r="B5960" s="94" t="str">
        <f>IFERROR(VLOOKUP($A5960,HeadJournal!$A$1:$NTR$890,COLUMN(HeadJournal!B$1),0),"")</f>
        <v/>
      </c>
      <c r="C5960" s="94" t="str">
        <f>IFERROR(VLOOKUP($A5960,HeadJournal!$A$1:$NTR$890,COLUMN(HeadJournal!C$1),0),"")</f>
        <v/>
      </c>
      <c r="D5960" s="125" t="str">
        <f>IFERROR(VLOOKUP($A5960,HeadJournal!$A$1:$NTR$890,COLUMN(HeadJournal!D$1),0),"")</f>
        <v/>
      </c>
      <c r="E5960" s="95" t="str">
        <f>IFERROR(VLOOKUP($A5960,HeadJournal!$A$1:$NTR$890,COLUMN(HeadJournal!G$1),0),"")</f>
        <v/>
      </c>
      <c r="F5960" s="95" t="str">
        <f t="shared" si="419"/>
        <v/>
      </c>
      <c r="G5960" s="97"/>
      <c r="H5960" s="161"/>
      <c r="I5960" s="97"/>
      <c r="J5960" s="97"/>
      <c r="K5960" s="29"/>
      <c r="L5960" s="29"/>
      <c r="M5960" s="30">
        <f>IFERROR(VLOOKUP($A5960,HeadJournal!$A$1:$J$890,COLUMN(HeadJournal!I$1),0)*($K5960+$L5960)/(SUMIF($A:$A,$A5960,$K:$K)+SUMIF($A:$A,$A5960,$L:$L)),0)</f>
        <v>0</v>
      </c>
      <c r="N5960" s="30">
        <f>IFERROR((VLOOKUP($A5960,HeadJournal!$A$1:$K$890,COLUMN(HeadJournal!K$1),0)-VLOOKUP($A5960,HeadJournal!$A$1:$K$890,COLUMN(HeadJournal!J$1),0))*($K5960+$L5960)/(SUMIF($A:$A,$A5960,$K:$K)+SUMIF($A:$A,$A5960,$L:$L)),0)</f>
        <v>0</v>
      </c>
      <c r="O5960" s="30">
        <f>IFERROR((VLOOKUP($A5960,HeadJournal!$A$1:$L$890,COLUMN(HeadJournal!L$1),0)*($K5960+$L5960)/(SUMIF($A:$A,$A5960,$K:$K)+SUMIF($A:$A,$A5960,$L:$L)))/VLOOKUP($A5960,HeadJournal!$A$1:$L$890,COLUMN(HeadJournal!H$1),0),0)</f>
        <v>0</v>
      </c>
      <c r="P5960" s="30">
        <f>IFERROR(SUM(K5960:O5960)*VLOOKUP($A5960,HeadJournal!$A$1:$L$890,COLUMN(HeadJournal!H$1),0),0)</f>
        <v>0</v>
      </c>
      <c r="Q5960" s="29"/>
      <c r="R5960" s="31"/>
      <c r="S5960" s="31"/>
      <c r="T5960" s="95" t="str">
        <f t="shared" si="420"/>
        <v/>
      </c>
      <c r="U5960" s="32">
        <f t="shared" si="447"/>
        <v>0</v>
      </c>
      <c r="V5960" s="22" t="str">
        <f t="shared" si="448"/>
        <v/>
      </c>
      <c r="X5960" s="33"/>
      <c r="Y5960" s="33"/>
    </row>
    <row r="5961" spans="1:25" x14ac:dyDescent="0.2">
      <c r="A5961" s="93"/>
      <c r="B5961" s="94" t="str">
        <f>IFERROR(VLOOKUP($A5961,HeadJournal!$A$1:$NTR$890,COLUMN(HeadJournal!B$1),0),"")</f>
        <v/>
      </c>
      <c r="C5961" s="94" t="str">
        <f>IFERROR(VLOOKUP($A5961,HeadJournal!$A$1:$NTR$890,COLUMN(HeadJournal!C$1),0),"")</f>
        <v/>
      </c>
      <c r="D5961" s="125" t="str">
        <f>IFERROR(VLOOKUP($A5961,HeadJournal!$A$1:$NTR$890,COLUMN(HeadJournal!D$1),0),"")</f>
        <v/>
      </c>
      <c r="E5961" s="95" t="str">
        <f>IFERROR(VLOOKUP($A5961,HeadJournal!$A$1:$NTR$890,COLUMN(HeadJournal!G$1),0),"")</f>
        <v/>
      </c>
      <c r="F5961" s="95" t="str">
        <f t="shared" si="419"/>
        <v/>
      </c>
      <c r="G5961" s="97"/>
      <c r="H5961" s="161"/>
      <c r="I5961" s="97"/>
      <c r="J5961" s="97"/>
      <c r="K5961" s="29"/>
      <c r="L5961" s="29"/>
      <c r="M5961" s="30">
        <f>IFERROR(VLOOKUP($A5961,HeadJournal!$A$1:$J$890,COLUMN(HeadJournal!I$1),0)*($K5961+$L5961)/(SUMIF($A:$A,$A5961,$K:$K)+SUMIF($A:$A,$A5961,$L:$L)),0)</f>
        <v>0</v>
      </c>
      <c r="N5961" s="30">
        <f>IFERROR((VLOOKUP($A5961,HeadJournal!$A$1:$K$890,COLUMN(HeadJournal!K$1),0)-VLOOKUP($A5961,HeadJournal!$A$1:$K$890,COLUMN(HeadJournal!J$1),0))*($K5961+$L5961)/(SUMIF($A:$A,$A5961,$K:$K)+SUMIF($A:$A,$A5961,$L:$L)),0)</f>
        <v>0</v>
      </c>
      <c r="O5961" s="30">
        <f>IFERROR((VLOOKUP($A5961,HeadJournal!$A$1:$L$890,COLUMN(HeadJournal!L$1),0)*($K5961+$L5961)/(SUMIF($A:$A,$A5961,$K:$K)+SUMIF($A:$A,$A5961,$L:$L)))/VLOOKUP($A5961,HeadJournal!$A$1:$L$890,COLUMN(HeadJournal!H$1),0),0)</f>
        <v>0</v>
      </c>
      <c r="P5961" s="30">
        <f>IFERROR(SUM(K5961:O5961)*VLOOKUP($A5961,HeadJournal!$A$1:$L$890,COLUMN(HeadJournal!H$1),0),0)</f>
        <v>0</v>
      </c>
      <c r="Q5961" s="29"/>
      <c r="R5961" s="31"/>
      <c r="S5961" s="31"/>
      <c r="T5961" s="95" t="str">
        <f t="shared" si="420"/>
        <v/>
      </c>
      <c r="U5961" s="32">
        <f t="shared" si="447"/>
        <v>0</v>
      </c>
      <c r="V5961" s="22" t="str">
        <f t="shared" si="448"/>
        <v/>
      </c>
      <c r="X5961" s="33"/>
      <c r="Y5961" s="33"/>
    </row>
    <row r="5962" spans="1:25" x14ac:dyDescent="0.2">
      <c r="A5962" s="93"/>
      <c r="B5962" s="94" t="str">
        <f>IFERROR(VLOOKUP($A5962,HeadJournal!$A$1:$NTR$890,COLUMN(HeadJournal!B$1),0),"")</f>
        <v/>
      </c>
      <c r="C5962" s="94" t="str">
        <f>IFERROR(VLOOKUP($A5962,HeadJournal!$A$1:$NTR$890,COLUMN(HeadJournal!C$1),0),"")</f>
        <v/>
      </c>
      <c r="D5962" s="125" t="str">
        <f>IFERROR(VLOOKUP($A5962,HeadJournal!$A$1:$NTR$890,COLUMN(HeadJournal!D$1),0),"")</f>
        <v/>
      </c>
      <c r="E5962" s="95" t="str">
        <f>IFERROR(VLOOKUP($A5962,HeadJournal!$A$1:$NTR$890,COLUMN(HeadJournal!G$1),0),"")</f>
        <v/>
      </c>
      <c r="F5962" s="95" t="str">
        <f t="shared" si="419"/>
        <v/>
      </c>
      <c r="G5962" s="97"/>
      <c r="H5962" s="161"/>
      <c r="I5962" s="97"/>
      <c r="J5962" s="97"/>
      <c r="K5962" s="29"/>
      <c r="L5962" s="29"/>
      <c r="M5962" s="30">
        <f>IFERROR(VLOOKUP($A5962,HeadJournal!$A$1:$J$890,COLUMN(HeadJournal!I$1),0)*($K5962+$L5962)/(SUMIF($A:$A,$A5962,$K:$K)+SUMIF($A:$A,$A5962,$L:$L)),0)</f>
        <v>0</v>
      </c>
      <c r="N5962" s="30">
        <f>IFERROR((VLOOKUP($A5962,HeadJournal!$A$1:$K$890,COLUMN(HeadJournal!K$1),0)-VLOOKUP($A5962,HeadJournal!$A$1:$K$890,COLUMN(HeadJournal!J$1),0))*($K5962+$L5962)/(SUMIF($A:$A,$A5962,$K:$K)+SUMIF($A:$A,$A5962,$L:$L)),0)</f>
        <v>0</v>
      </c>
      <c r="O5962" s="30">
        <f>IFERROR((VLOOKUP($A5962,HeadJournal!$A$1:$L$890,COLUMN(HeadJournal!L$1),0)*($K5962+$L5962)/(SUMIF($A:$A,$A5962,$K:$K)+SUMIF($A:$A,$A5962,$L:$L)))/VLOOKUP($A5962,HeadJournal!$A$1:$L$890,COLUMN(HeadJournal!H$1),0),0)</f>
        <v>0</v>
      </c>
      <c r="P5962" s="30">
        <f>IFERROR(SUM(K5962:O5962)*VLOOKUP($A5962,HeadJournal!$A$1:$L$890,COLUMN(HeadJournal!H$1),0),0)</f>
        <v>0</v>
      </c>
      <c r="Q5962" s="29"/>
      <c r="R5962" s="31"/>
      <c r="S5962" s="31"/>
      <c r="T5962" s="95" t="str">
        <f t="shared" si="420"/>
        <v/>
      </c>
      <c r="U5962" s="32">
        <f t="shared" si="447"/>
        <v>0</v>
      </c>
      <c r="V5962" s="22" t="str">
        <f t="shared" si="448"/>
        <v/>
      </c>
      <c r="X5962" s="33"/>
      <c r="Y5962" s="33"/>
    </row>
    <row r="5963" spans="1:25" x14ac:dyDescent="0.2">
      <c r="A5963" s="93"/>
      <c r="B5963" s="94" t="str">
        <f>IFERROR(VLOOKUP($A5963,HeadJournal!$A$1:$NTR$890,COLUMN(HeadJournal!B$1),0),"")</f>
        <v/>
      </c>
      <c r="C5963" s="94" t="str">
        <f>IFERROR(VLOOKUP($A5963,HeadJournal!$A$1:$NTR$890,COLUMN(HeadJournal!C$1),0),"")</f>
        <v/>
      </c>
      <c r="D5963" s="125" t="str">
        <f>IFERROR(VLOOKUP($A5963,HeadJournal!$A$1:$NTR$890,COLUMN(HeadJournal!D$1),0),"")</f>
        <v/>
      </c>
      <c r="E5963" s="95" t="str">
        <f>IFERROR(VLOOKUP($A5963,HeadJournal!$A$1:$NTR$890,COLUMN(HeadJournal!G$1),0),"")</f>
        <v/>
      </c>
      <c r="F5963" s="95" t="str">
        <f t="shared" si="419"/>
        <v/>
      </c>
      <c r="G5963" s="97"/>
      <c r="H5963" s="161"/>
      <c r="I5963" s="97"/>
      <c r="J5963" s="97"/>
      <c r="K5963" s="29"/>
      <c r="L5963" s="29"/>
      <c r="M5963" s="30">
        <f>IFERROR(VLOOKUP($A5963,HeadJournal!$A$1:$J$890,COLUMN(HeadJournal!I$1),0)*($K5963+$L5963)/(SUMIF($A:$A,$A5963,$K:$K)+SUMIF($A:$A,$A5963,$L:$L)),0)</f>
        <v>0</v>
      </c>
      <c r="N5963" s="30">
        <f>IFERROR((VLOOKUP($A5963,HeadJournal!$A$1:$K$890,COLUMN(HeadJournal!K$1),0)-VLOOKUP($A5963,HeadJournal!$A$1:$K$890,COLUMN(HeadJournal!J$1),0))*($K5963+$L5963)/(SUMIF($A:$A,$A5963,$K:$K)+SUMIF($A:$A,$A5963,$L:$L)),0)</f>
        <v>0</v>
      </c>
      <c r="O5963" s="30">
        <f>IFERROR((VLOOKUP($A5963,HeadJournal!$A$1:$L$890,COLUMN(HeadJournal!L$1),0)*($K5963+$L5963)/(SUMIF($A:$A,$A5963,$K:$K)+SUMIF($A:$A,$A5963,$L:$L)))/VLOOKUP($A5963,HeadJournal!$A$1:$L$890,COLUMN(HeadJournal!H$1),0),0)</f>
        <v>0</v>
      </c>
      <c r="P5963" s="30">
        <f>IFERROR(SUM(K5963:O5963)*VLOOKUP($A5963,HeadJournal!$A$1:$L$890,COLUMN(HeadJournal!H$1),0),0)</f>
        <v>0</v>
      </c>
      <c r="Q5963" s="29"/>
      <c r="R5963" s="31"/>
      <c r="S5963" s="31"/>
      <c r="T5963" s="95" t="str">
        <f t="shared" si="420"/>
        <v/>
      </c>
      <c r="U5963" s="32">
        <f t="shared" si="447"/>
        <v>0</v>
      </c>
      <c r="V5963" s="22" t="str">
        <f t="shared" si="448"/>
        <v/>
      </c>
      <c r="X5963" s="33"/>
      <c r="Y5963" s="33"/>
    </row>
    <row r="5964" spans="1:25" x14ac:dyDescent="0.2">
      <c r="A5964" s="93"/>
      <c r="B5964" s="94" t="str">
        <f>IFERROR(VLOOKUP($A5964,HeadJournal!$A$1:$NTR$890,COLUMN(HeadJournal!B$1),0),"")</f>
        <v/>
      </c>
      <c r="C5964" s="94" t="str">
        <f>IFERROR(VLOOKUP($A5964,HeadJournal!$A$1:$NTR$890,COLUMN(HeadJournal!C$1),0),"")</f>
        <v/>
      </c>
      <c r="D5964" s="125" t="str">
        <f>IFERROR(VLOOKUP($A5964,HeadJournal!$A$1:$NTR$890,COLUMN(HeadJournal!D$1),0),"")</f>
        <v/>
      </c>
      <c r="E5964" s="95" t="str">
        <f>IFERROR(VLOOKUP($A5964,HeadJournal!$A$1:$NTR$890,COLUMN(HeadJournal!G$1),0),"")</f>
        <v/>
      </c>
      <c r="F5964" s="95" t="str">
        <f t="shared" si="419"/>
        <v/>
      </c>
      <c r="G5964" s="97"/>
      <c r="H5964" s="161"/>
      <c r="I5964" s="97"/>
      <c r="J5964" s="97"/>
      <c r="K5964" s="29"/>
      <c r="L5964" s="29"/>
      <c r="M5964" s="30">
        <f>IFERROR(VLOOKUP($A5964,HeadJournal!$A$1:$J$890,COLUMN(HeadJournal!I$1),0)*($K5964+$L5964)/(SUMIF($A:$A,$A5964,$K:$K)+SUMIF($A:$A,$A5964,$L:$L)),0)</f>
        <v>0</v>
      </c>
      <c r="N5964" s="30">
        <f>IFERROR((VLOOKUP($A5964,HeadJournal!$A$1:$K$890,COLUMN(HeadJournal!K$1),0)-VLOOKUP($A5964,HeadJournal!$A$1:$K$890,COLUMN(HeadJournal!J$1),0))*($K5964+$L5964)/(SUMIF($A:$A,$A5964,$K:$K)+SUMIF($A:$A,$A5964,$L:$L)),0)</f>
        <v>0</v>
      </c>
      <c r="O5964" s="30">
        <f>IFERROR((VLOOKUP($A5964,HeadJournal!$A$1:$L$890,COLUMN(HeadJournal!L$1),0)*($K5964+$L5964)/(SUMIF($A:$A,$A5964,$K:$K)+SUMIF($A:$A,$A5964,$L:$L)))/VLOOKUP($A5964,HeadJournal!$A$1:$L$890,COLUMN(HeadJournal!H$1),0),0)</f>
        <v>0</v>
      </c>
      <c r="P5964" s="30">
        <f>IFERROR(SUM(K5964:O5964)*VLOOKUP($A5964,HeadJournal!$A$1:$L$890,COLUMN(HeadJournal!H$1),0),0)</f>
        <v>0</v>
      </c>
      <c r="Q5964" s="29"/>
      <c r="R5964" s="31"/>
      <c r="S5964" s="31"/>
      <c r="T5964" s="95" t="str">
        <f t="shared" si="420"/>
        <v/>
      </c>
      <c r="U5964" s="32">
        <f t="shared" si="447"/>
        <v>0</v>
      </c>
      <c r="V5964" s="22" t="str">
        <f t="shared" si="448"/>
        <v/>
      </c>
      <c r="X5964" s="33"/>
      <c r="Y5964" s="33"/>
    </row>
    <row r="5965" spans="1:25" x14ac:dyDescent="0.2">
      <c r="A5965" s="93"/>
      <c r="B5965" s="94" t="str">
        <f>IFERROR(VLOOKUP($A5965,HeadJournal!$A$1:$NTR$890,COLUMN(HeadJournal!B$1),0),"")</f>
        <v/>
      </c>
      <c r="C5965" s="94" t="str">
        <f>IFERROR(VLOOKUP($A5965,HeadJournal!$A$1:$NTR$890,COLUMN(HeadJournal!C$1),0),"")</f>
        <v/>
      </c>
      <c r="D5965" s="125" t="str">
        <f>IFERROR(VLOOKUP($A5965,HeadJournal!$A$1:$NTR$890,COLUMN(HeadJournal!D$1),0),"")</f>
        <v/>
      </c>
      <c r="E5965" s="95" t="str">
        <f>IFERROR(VLOOKUP($A5965,HeadJournal!$A$1:$NTR$890,COLUMN(HeadJournal!G$1),0),"")</f>
        <v/>
      </c>
      <c r="F5965" s="95" t="str">
        <f t="shared" si="419"/>
        <v/>
      </c>
      <c r="G5965" s="97"/>
      <c r="H5965" s="161"/>
      <c r="I5965" s="97"/>
      <c r="J5965" s="97"/>
      <c r="K5965" s="29"/>
      <c r="L5965" s="29"/>
      <c r="M5965" s="30">
        <f>IFERROR(VLOOKUP($A5965,HeadJournal!$A$1:$J$890,COLUMN(HeadJournal!I$1),0)*($K5965+$L5965)/(SUMIF($A:$A,$A5965,$K:$K)+SUMIF($A:$A,$A5965,$L:$L)),0)</f>
        <v>0</v>
      </c>
      <c r="N5965" s="30">
        <f>IFERROR((VLOOKUP($A5965,HeadJournal!$A$1:$K$890,COLUMN(HeadJournal!K$1),0)-VLOOKUP($A5965,HeadJournal!$A$1:$K$890,COLUMN(HeadJournal!J$1),0))*($K5965+$L5965)/(SUMIF($A:$A,$A5965,$K:$K)+SUMIF($A:$A,$A5965,$L:$L)),0)</f>
        <v>0</v>
      </c>
      <c r="O5965" s="30">
        <f>IFERROR((VLOOKUP($A5965,HeadJournal!$A$1:$L$890,COLUMN(HeadJournal!L$1),0)*($K5965+$L5965)/(SUMIF($A:$A,$A5965,$K:$K)+SUMIF($A:$A,$A5965,$L:$L)))/VLOOKUP($A5965,HeadJournal!$A$1:$L$890,COLUMN(HeadJournal!H$1),0),0)</f>
        <v>0</v>
      </c>
      <c r="P5965" s="30">
        <f>IFERROR(SUM(K5965:O5965)*VLOOKUP($A5965,HeadJournal!$A$1:$L$890,COLUMN(HeadJournal!H$1),0),0)</f>
        <v>0</v>
      </c>
      <c r="Q5965" s="29"/>
      <c r="R5965" s="31"/>
      <c r="S5965" s="31"/>
      <c r="T5965" s="95" t="str">
        <f t="shared" si="420"/>
        <v/>
      </c>
      <c r="U5965" s="32">
        <f t="shared" si="447"/>
        <v>0</v>
      </c>
      <c r="V5965" s="22" t="str">
        <f t="shared" si="448"/>
        <v/>
      </c>
      <c r="X5965" s="33"/>
      <c r="Y5965" s="33"/>
    </row>
    <row r="5966" spans="1:25" x14ac:dyDescent="0.2">
      <c r="A5966" s="93"/>
      <c r="B5966" s="94" t="str">
        <f>IFERROR(VLOOKUP($A5966,HeadJournal!$A$1:$NTR$890,COLUMN(HeadJournal!B$1),0),"")</f>
        <v/>
      </c>
      <c r="C5966" s="94" t="str">
        <f>IFERROR(VLOOKUP($A5966,HeadJournal!$A$1:$NTR$890,COLUMN(HeadJournal!C$1),0),"")</f>
        <v/>
      </c>
      <c r="D5966" s="125" t="str">
        <f>IFERROR(VLOOKUP($A5966,HeadJournal!$A$1:$NTR$890,COLUMN(HeadJournal!D$1),0),"")</f>
        <v/>
      </c>
      <c r="E5966" s="95" t="str">
        <f>IFERROR(VLOOKUP($A5966,HeadJournal!$A$1:$NTR$890,COLUMN(HeadJournal!G$1),0),"")</f>
        <v/>
      </c>
      <c r="F5966" s="95" t="str">
        <f t="shared" si="419"/>
        <v/>
      </c>
      <c r="G5966" s="97"/>
      <c r="H5966" s="161"/>
      <c r="I5966" s="97"/>
      <c r="J5966" s="97"/>
      <c r="K5966" s="29"/>
      <c r="L5966" s="29"/>
      <c r="M5966" s="30">
        <f>IFERROR(VLOOKUP($A5966,HeadJournal!$A$1:$J$890,COLUMN(HeadJournal!I$1),0)*($K5966+$L5966)/(SUMIF($A:$A,$A5966,$K:$K)+SUMIF($A:$A,$A5966,$L:$L)),0)</f>
        <v>0</v>
      </c>
      <c r="N5966" s="30">
        <f>IFERROR((VLOOKUP($A5966,HeadJournal!$A$1:$K$890,COLUMN(HeadJournal!K$1),0)-VLOOKUP($A5966,HeadJournal!$A$1:$K$890,COLUMN(HeadJournal!J$1),0))*($K5966+$L5966)/(SUMIF($A:$A,$A5966,$K:$K)+SUMIF($A:$A,$A5966,$L:$L)),0)</f>
        <v>0</v>
      </c>
      <c r="O5966" s="30">
        <f>IFERROR((VLOOKUP($A5966,HeadJournal!$A$1:$L$890,COLUMN(HeadJournal!L$1),0)*($K5966+$L5966)/(SUMIF($A:$A,$A5966,$K:$K)+SUMIF($A:$A,$A5966,$L:$L)))/VLOOKUP($A5966,HeadJournal!$A$1:$L$890,COLUMN(HeadJournal!H$1),0),0)</f>
        <v>0</v>
      </c>
      <c r="P5966" s="30">
        <f>IFERROR(SUM(K5966:O5966)*VLOOKUP($A5966,HeadJournal!$A$1:$L$890,COLUMN(HeadJournal!H$1),0),0)</f>
        <v>0</v>
      </c>
      <c r="Q5966" s="29"/>
      <c r="R5966" s="31"/>
      <c r="S5966" s="31"/>
      <c r="T5966" s="95" t="str">
        <f t="shared" si="420"/>
        <v/>
      </c>
      <c r="U5966" s="32">
        <f t="shared" si="447"/>
        <v>0</v>
      </c>
      <c r="V5966" s="22" t="str">
        <f t="shared" si="448"/>
        <v/>
      </c>
      <c r="X5966" s="33"/>
      <c r="Y5966" s="33"/>
    </row>
    <row r="5967" spans="1:25" x14ac:dyDescent="0.2">
      <c r="A5967" s="93"/>
      <c r="B5967" s="94" t="str">
        <f>IFERROR(VLOOKUP($A5967,HeadJournal!$A$1:$NTR$890,COLUMN(HeadJournal!B$1),0),"")</f>
        <v/>
      </c>
      <c r="C5967" s="94" t="str">
        <f>IFERROR(VLOOKUP($A5967,HeadJournal!$A$1:$NTR$890,COLUMN(HeadJournal!C$1),0),"")</f>
        <v/>
      </c>
      <c r="D5967" s="125" t="str">
        <f>IFERROR(VLOOKUP($A5967,HeadJournal!$A$1:$NTR$890,COLUMN(HeadJournal!D$1),0),"")</f>
        <v/>
      </c>
      <c r="E5967" s="95" t="str">
        <f>IFERROR(VLOOKUP($A5967,HeadJournal!$A$1:$NTR$890,COLUMN(HeadJournal!G$1),0),"")</f>
        <v/>
      </c>
      <c r="F5967" s="95" t="str">
        <f t="shared" si="419"/>
        <v/>
      </c>
      <c r="G5967" s="97"/>
      <c r="H5967" s="161"/>
      <c r="I5967" s="97"/>
      <c r="J5967" s="97"/>
      <c r="K5967" s="29"/>
      <c r="L5967" s="29"/>
      <c r="M5967" s="30">
        <f>IFERROR(VLOOKUP($A5967,HeadJournal!$A$1:$J$890,COLUMN(HeadJournal!I$1),0)*($K5967+$L5967)/(SUMIF($A:$A,$A5967,$K:$K)+SUMIF($A:$A,$A5967,$L:$L)),0)</f>
        <v>0</v>
      </c>
      <c r="N5967" s="30">
        <f>IFERROR((VLOOKUP($A5967,HeadJournal!$A$1:$K$890,COLUMN(HeadJournal!K$1),0)-VLOOKUP($A5967,HeadJournal!$A$1:$K$890,COLUMN(HeadJournal!J$1),0))*($K5967+$L5967)/(SUMIF($A:$A,$A5967,$K:$K)+SUMIF($A:$A,$A5967,$L:$L)),0)</f>
        <v>0</v>
      </c>
      <c r="O5967" s="30">
        <f>IFERROR((VLOOKUP($A5967,HeadJournal!$A$1:$L$890,COLUMN(HeadJournal!L$1),0)*($K5967+$L5967)/(SUMIF($A:$A,$A5967,$K:$K)+SUMIF($A:$A,$A5967,$L:$L)))/VLOOKUP($A5967,HeadJournal!$A$1:$L$890,COLUMN(HeadJournal!H$1),0),0)</f>
        <v>0</v>
      </c>
      <c r="P5967" s="30">
        <f>IFERROR(SUM(K5967:O5967)*VLOOKUP($A5967,HeadJournal!$A$1:$L$890,COLUMN(HeadJournal!H$1),0),0)</f>
        <v>0</v>
      </c>
      <c r="Q5967" s="29"/>
      <c r="R5967" s="31"/>
      <c r="S5967" s="31"/>
      <c r="T5967" s="95" t="str">
        <f t="shared" si="420"/>
        <v/>
      </c>
      <c r="U5967" s="32">
        <f t="shared" si="447"/>
        <v>0</v>
      </c>
      <c r="V5967" s="22" t="str">
        <f t="shared" si="448"/>
        <v/>
      </c>
      <c r="X5967" s="33"/>
      <c r="Y5967" s="33"/>
    </row>
    <row r="5968" spans="1:25" x14ac:dyDescent="0.2">
      <c r="A5968" s="93"/>
      <c r="B5968" s="94" t="str">
        <f>IFERROR(VLOOKUP($A5968,HeadJournal!$A$1:$NTR$890,COLUMN(HeadJournal!B$1),0),"")</f>
        <v/>
      </c>
      <c r="C5968" s="94" t="str">
        <f>IFERROR(VLOOKUP($A5968,HeadJournal!$A$1:$NTR$890,COLUMN(HeadJournal!C$1),0),"")</f>
        <v/>
      </c>
      <c r="D5968" s="125" t="str">
        <f>IFERROR(VLOOKUP($A5968,HeadJournal!$A$1:$NTR$890,COLUMN(HeadJournal!D$1),0),"")</f>
        <v/>
      </c>
      <c r="E5968" s="95" t="str">
        <f>IFERROR(VLOOKUP($A5968,HeadJournal!$A$1:$NTR$890,COLUMN(HeadJournal!G$1),0),"")</f>
        <v/>
      </c>
      <c r="F5968" s="95" t="str">
        <f t="shared" si="419"/>
        <v/>
      </c>
      <c r="G5968" s="97"/>
      <c r="H5968" s="161"/>
      <c r="I5968" s="97"/>
      <c r="J5968" s="97"/>
      <c r="K5968" s="29"/>
      <c r="L5968" s="29"/>
      <c r="M5968" s="30">
        <f>IFERROR(VLOOKUP($A5968,HeadJournal!$A$1:$J$890,COLUMN(HeadJournal!I$1),0)*($K5968+$L5968)/(SUMIF($A:$A,$A5968,$K:$K)+SUMIF($A:$A,$A5968,$L:$L)),0)</f>
        <v>0</v>
      </c>
      <c r="N5968" s="30">
        <f>IFERROR((VLOOKUP($A5968,HeadJournal!$A$1:$K$890,COLUMN(HeadJournal!K$1),0)-VLOOKUP($A5968,HeadJournal!$A$1:$K$890,COLUMN(HeadJournal!J$1),0))*($K5968+$L5968)/(SUMIF($A:$A,$A5968,$K:$K)+SUMIF($A:$A,$A5968,$L:$L)),0)</f>
        <v>0</v>
      </c>
      <c r="O5968" s="30">
        <f>IFERROR((VLOOKUP($A5968,HeadJournal!$A$1:$L$890,COLUMN(HeadJournal!L$1),0)*($K5968+$L5968)/(SUMIF($A:$A,$A5968,$K:$K)+SUMIF($A:$A,$A5968,$L:$L)))/VLOOKUP($A5968,HeadJournal!$A$1:$L$890,COLUMN(HeadJournal!H$1),0),0)</f>
        <v>0</v>
      </c>
      <c r="P5968" s="30">
        <f>IFERROR(SUM(K5968:O5968)*VLOOKUP($A5968,HeadJournal!$A$1:$L$890,COLUMN(HeadJournal!H$1),0),0)</f>
        <v>0</v>
      </c>
      <c r="Q5968" s="29"/>
      <c r="R5968" s="31"/>
      <c r="S5968" s="31"/>
      <c r="T5968" s="95" t="str">
        <f t="shared" si="420"/>
        <v/>
      </c>
      <c r="U5968" s="32">
        <f t="shared" si="447"/>
        <v>0</v>
      </c>
      <c r="V5968" s="22" t="str">
        <f t="shared" si="448"/>
        <v/>
      </c>
      <c r="X5968" s="33"/>
      <c r="Y5968" s="33"/>
    </row>
    <row r="5969" spans="1:25" x14ac:dyDescent="0.2">
      <c r="A5969" s="93"/>
      <c r="B5969" s="94" t="str">
        <f>IFERROR(VLOOKUP($A5969,HeadJournal!$A$1:$NTR$890,COLUMN(HeadJournal!B$1),0),"")</f>
        <v/>
      </c>
      <c r="C5969" s="94" t="str">
        <f>IFERROR(VLOOKUP($A5969,HeadJournal!$A$1:$NTR$890,COLUMN(HeadJournal!C$1),0),"")</f>
        <v/>
      </c>
      <c r="D5969" s="125" t="str">
        <f>IFERROR(VLOOKUP($A5969,HeadJournal!$A$1:$NTR$890,COLUMN(HeadJournal!D$1),0),"")</f>
        <v/>
      </c>
      <c r="E5969" s="95" t="str">
        <f>IFERROR(VLOOKUP($A5969,HeadJournal!$A$1:$NTR$890,COLUMN(HeadJournal!G$1),0),"")</f>
        <v/>
      </c>
      <c r="F5969" s="95" t="str">
        <f t="shared" si="419"/>
        <v/>
      </c>
      <c r="G5969" s="97"/>
      <c r="H5969" s="161"/>
      <c r="I5969" s="97"/>
      <c r="J5969" s="97"/>
      <c r="K5969" s="29"/>
      <c r="L5969" s="29"/>
      <c r="M5969" s="30">
        <f>IFERROR(VLOOKUP($A5969,HeadJournal!$A$1:$J$890,COLUMN(HeadJournal!I$1),0)*($K5969+$L5969)/(SUMIF($A:$A,$A5969,$K:$K)+SUMIF($A:$A,$A5969,$L:$L)),0)</f>
        <v>0</v>
      </c>
      <c r="N5969" s="30">
        <f>IFERROR((VLOOKUP($A5969,HeadJournal!$A$1:$K$890,COLUMN(HeadJournal!K$1),0)-VLOOKUP($A5969,HeadJournal!$A$1:$K$890,COLUMN(HeadJournal!J$1),0))*($K5969+$L5969)/(SUMIF($A:$A,$A5969,$K:$K)+SUMIF($A:$A,$A5969,$L:$L)),0)</f>
        <v>0</v>
      </c>
      <c r="O5969" s="30">
        <f>IFERROR((VLOOKUP($A5969,HeadJournal!$A$1:$L$890,COLUMN(HeadJournal!L$1),0)*($K5969+$L5969)/(SUMIF($A:$A,$A5969,$K:$K)+SUMIF($A:$A,$A5969,$L:$L)))/VLOOKUP($A5969,HeadJournal!$A$1:$L$890,COLUMN(HeadJournal!H$1),0),0)</f>
        <v>0</v>
      </c>
      <c r="P5969" s="30">
        <f>IFERROR(SUM(K5969:O5969)*VLOOKUP($A5969,HeadJournal!$A$1:$L$890,COLUMN(HeadJournal!H$1),0),0)</f>
        <v>0</v>
      </c>
      <c r="Q5969" s="29"/>
      <c r="R5969" s="31"/>
      <c r="S5969" s="31"/>
      <c r="T5969" s="95" t="str">
        <f t="shared" si="420"/>
        <v/>
      </c>
      <c r="U5969" s="32">
        <f t="shared" si="447"/>
        <v>0</v>
      </c>
      <c r="V5969" s="22" t="str">
        <f t="shared" si="448"/>
        <v/>
      </c>
      <c r="X5969" s="33"/>
      <c r="Y5969" s="33"/>
    </row>
    <row r="5970" spans="1:25" x14ac:dyDescent="0.2">
      <c r="A5970" s="93"/>
      <c r="B5970" s="94" t="str">
        <f>IFERROR(VLOOKUP($A5970,HeadJournal!$A$1:$NTR$890,COLUMN(HeadJournal!B$1),0),"")</f>
        <v/>
      </c>
      <c r="C5970" s="94" t="str">
        <f>IFERROR(VLOOKUP($A5970,HeadJournal!$A$1:$NTR$890,COLUMN(HeadJournal!C$1),0),"")</f>
        <v/>
      </c>
      <c r="D5970" s="125" t="str">
        <f>IFERROR(VLOOKUP($A5970,HeadJournal!$A$1:$NTR$890,COLUMN(HeadJournal!D$1),0),"")</f>
        <v/>
      </c>
      <c r="E5970" s="95" t="str">
        <f>IFERROR(VLOOKUP($A5970,HeadJournal!$A$1:$NTR$890,COLUMN(HeadJournal!G$1),0),"")</f>
        <v/>
      </c>
      <c r="F5970" s="95" t="str">
        <f t="shared" si="419"/>
        <v/>
      </c>
      <c r="G5970" s="97"/>
      <c r="H5970" s="161"/>
      <c r="I5970" s="97"/>
      <c r="J5970" s="97"/>
      <c r="K5970" s="29"/>
      <c r="L5970" s="29"/>
      <c r="M5970" s="30">
        <f>IFERROR(VLOOKUP($A5970,HeadJournal!$A$1:$J$890,COLUMN(HeadJournal!I$1),0)*($K5970+$L5970)/(SUMIF($A:$A,$A5970,$K:$K)+SUMIF($A:$A,$A5970,$L:$L)),0)</f>
        <v>0</v>
      </c>
      <c r="N5970" s="30">
        <f>IFERROR((VLOOKUP($A5970,HeadJournal!$A$1:$K$890,COLUMN(HeadJournal!K$1),0)-VLOOKUP($A5970,HeadJournal!$A$1:$K$890,COLUMN(HeadJournal!J$1),0))*($K5970+$L5970)/(SUMIF($A:$A,$A5970,$K:$K)+SUMIF($A:$A,$A5970,$L:$L)),0)</f>
        <v>0</v>
      </c>
      <c r="O5970" s="30">
        <f>IFERROR((VLOOKUP($A5970,HeadJournal!$A$1:$L$890,COLUMN(HeadJournal!L$1),0)*($K5970+$L5970)/(SUMIF($A:$A,$A5970,$K:$K)+SUMIF($A:$A,$A5970,$L:$L)))/VLOOKUP($A5970,HeadJournal!$A$1:$L$890,COLUMN(HeadJournal!H$1),0),0)</f>
        <v>0</v>
      </c>
      <c r="P5970" s="30">
        <f>IFERROR(SUM(K5970:O5970)*VLOOKUP($A5970,HeadJournal!$A$1:$L$890,COLUMN(HeadJournal!H$1),0),0)</f>
        <v>0</v>
      </c>
      <c r="Q5970" s="29"/>
      <c r="R5970" s="31"/>
      <c r="S5970" s="31"/>
      <c r="T5970" s="95" t="str">
        <f t="shared" si="420"/>
        <v/>
      </c>
      <c r="U5970" s="32">
        <f t="shared" si="447"/>
        <v>0</v>
      </c>
      <c r="V5970" s="22" t="str">
        <f t="shared" si="448"/>
        <v/>
      </c>
      <c r="X5970" s="33"/>
      <c r="Y5970" s="33"/>
    </row>
    <row r="5971" spans="1:25" x14ac:dyDescent="0.2">
      <c r="A5971" s="93"/>
      <c r="B5971" s="94" t="str">
        <f>IFERROR(VLOOKUP($A5971,HeadJournal!$A$1:$NTR$890,COLUMN(HeadJournal!B$1),0),"")</f>
        <v/>
      </c>
      <c r="C5971" s="94" t="str">
        <f>IFERROR(VLOOKUP($A5971,HeadJournal!$A$1:$NTR$890,COLUMN(HeadJournal!C$1),0),"")</f>
        <v/>
      </c>
      <c r="D5971" s="125" t="str">
        <f>IFERROR(VLOOKUP($A5971,HeadJournal!$A$1:$NTR$890,COLUMN(HeadJournal!D$1),0),"")</f>
        <v/>
      </c>
      <c r="E5971" s="95" t="str">
        <f>IFERROR(VLOOKUP($A5971,HeadJournal!$A$1:$NTR$890,COLUMN(HeadJournal!G$1),0),"")</f>
        <v/>
      </c>
      <c r="F5971" s="95" t="str">
        <f t="shared" si="419"/>
        <v/>
      </c>
      <c r="G5971" s="97"/>
      <c r="H5971" s="161"/>
      <c r="I5971" s="97"/>
      <c r="J5971" s="97"/>
      <c r="K5971" s="29"/>
      <c r="L5971" s="29"/>
      <c r="M5971" s="30">
        <f>IFERROR(VLOOKUP($A5971,HeadJournal!$A$1:$J$890,COLUMN(HeadJournal!I$1),0)*($K5971+$L5971)/(SUMIF($A:$A,$A5971,$K:$K)+SUMIF($A:$A,$A5971,$L:$L)),0)</f>
        <v>0</v>
      </c>
      <c r="N5971" s="30">
        <f>IFERROR((VLOOKUP($A5971,HeadJournal!$A$1:$K$890,COLUMN(HeadJournal!K$1),0)-VLOOKUP($A5971,HeadJournal!$A$1:$K$890,COLUMN(HeadJournal!J$1),0))*($K5971+$L5971)/(SUMIF($A:$A,$A5971,$K:$K)+SUMIF($A:$A,$A5971,$L:$L)),0)</f>
        <v>0</v>
      </c>
      <c r="O5971" s="30">
        <f>IFERROR((VLOOKUP($A5971,HeadJournal!$A$1:$L$890,COLUMN(HeadJournal!L$1),0)*($K5971+$L5971)/(SUMIF($A:$A,$A5971,$K:$K)+SUMIF($A:$A,$A5971,$L:$L)))/VLOOKUP($A5971,HeadJournal!$A$1:$L$890,COLUMN(HeadJournal!H$1),0),0)</f>
        <v>0</v>
      </c>
      <c r="P5971" s="30">
        <f>IFERROR(SUM(K5971:O5971)*VLOOKUP($A5971,HeadJournal!$A$1:$L$890,COLUMN(HeadJournal!H$1),0),0)</f>
        <v>0</v>
      </c>
      <c r="Q5971" s="29"/>
      <c r="R5971" s="31"/>
      <c r="S5971" s="31"/>
      <c r="T5971" s="95" t="str">
        <f t="shared" si="420"/>
        <v/>
      </c>
      <c r="U5971" s="32">
        <f t="shared" si="447"/>
        <v>0</v>
      </c>
      <c r="V5971" s="22" t="str">
        <f t="shared" si="448"/>
        <v/>
      </c>
      <c r="X5971" s="33"/>
      <c r="Y5971" s="33"/>
    </row>
    <row r="5972" spans="1:25" x14ac:dyDescent="0.2">
      <c r="A5972" s="93"/>
      <c r="B5972" s="94" t="str">
        <f>IFERROR(VLOOKUP($A5972,HeadJournal!$A$1:$NTR$890,COLUMN(HeadJournal!B$1),0),"")</f>
        <v/>
      </c>
      <c r="C5972" s="94" t="str">
        <f>IFERROR(VLOOKUP($A5972,HeadJournal!$A$1:$NTR$890,COLUMN(HeadJournal!C$1),0),"")</f>
        <v/>
      </c>
      <c r="D5972" s="125" t="str">
        <f>IFERROR(VLOOKUP($A5972,HeadJournal!$A$1:$NTR$890,COLUMN(HeadJournal!D$1),0),"")</f>
        <v/>
      </c>
      <c r="E5972" s="95" t="str">
        <f>IFERROR(VLOOKUP($A5972,HeadJournal!$A$1:$NTR$890,COLUMN(HeadJournal!G$1),0),"")</f>
        <v/>
      </c>
      <c r="F5972" s="95" t="str">
        <f t="shared" si="419"/>
        <v/>
      </c>
      <c r="G5972" s="97"/>
      <c r="H5972" s="161"/>
      <c r="I5972" s="97"/>
      <c r="J5972" s="97"/>
      <c r="K5972" s="29"/>
      <c r="L5972" s="29"/>
      <c r="M5972" s="30">
        <f>IFERROR(VLOOKUP($A5972,HeadJournal!$A$1:$J$890,COLUMN(HeadJournal!I$1),0)*($K5972+$L5972)/(SUMIF($A:$A,$A5972,$K:$K)+SUMIF($A:$A,$A5972,$L:$L)),0)</f>
        <v>0</v>
      </c>
      <c r="N5972" s="30">
        <f>IFERROR((VLOOKUP($A5972,HeadJournal!$A$1:$K$890,COLUMN(HeadJournal!K$1),0)-VLOOKUP($A5972,HeadJournal!$A$1:$K$890,COLUMN(HeadJournal!J$1),0))*($K5972+$L5972)/(SUMIF($A:$A,$A5972,$K:$K)+SUMIF($A:$A,$A5972,$L:$L)),0)</f>
        <v>0</v>
      </c>
      <c r="O5972" s="30">
        <f>IFERROR((VLOOKUP($A5972,HeadJournal!$A$1:$L$890,COLUMN(HeadJournal!L$1),0)*($K5972+$L5972)/(SUMIF($A:$A,$A5972,$K:$K)+SUMIF($A:$A,$A5972,$L:$L)))/VLOOKUP($A5972,HeadJournal!$A$1:$L$890,COLUMN(HeadJournal!H$1),0),0)</f>
        <v>0</v>
      </c>
      <c r="P5972" s="30">
        <f>IFERROR(SUM(K5972:O5972)*VLOOKUP($A5972,HeadJournal!$A$1:$L$890,COLUMN(HeadJournal!H$1),0),0)</f>
        <v>0</v>
      </c>
      <c r="Q5972" s="29"/>
      <c r="R5972" s="31"/>
      <c r="S5972" s="31"/>
      <c r="T5972" s="95" t="str">
        <f t="shared" si="420"/>
        <v/>
      </c>
      <c r="U5972" s="32">
        <f t="shared" si="447"/>
        <v>0</v>
      </c>
      <c r="V5972" s="22" t="str">
        <f t="shared" si="448"/>
        <v/>
      </c>
      <c r="X5972" s="33"/>
      <c r="Y5972" s="33"/>
    </row>
    <row r="5973" spans="1:25" x14ac:dyDescent="0.2">
      <c r="A5973" s="93"/>
      <c r="B5973" s="94" t="str">
        <f>IFERROR(VLOOKUP($A5973,HeadJournal!$A$1:$NTR$890,COLUMN(HeadJournal!B$1),0),"")</f>
        <v/>
      </c>
      <c r="C5973" s="94" t="str">
        <f>IFERROR(VLOOKUP($A5973,HeadJournal!$A$1:$NTR$890,COLUMN(HeadJournal!C$1),0),"")</f>
        <v/>
      </c>
      <c r="D5973" s="125" t="str">
        <f>IFERROR(VLOOKUP($A5973,HeadJournal!$A$1:$NTR$890,COLUMN(HeadJournal!D$1),0),"")</f>
        <v/>
      </c>
      <c r="E5973" s="95" t="str">
        <f>IFERROR(VLOOKUP($A5973,HeadJournal!$A$1:$NTR$890,COLUMN(HeadJournal!G$1),0),"")</f>
        <v/>
      </c>
      <c r="F5973" s="95" t="str">
        <f t="shared" si="419"/>
        <v/>
      </c>
      <c r="G5973" s="97"/>
      <c r="H5973" s="161"/>
      <c r="I5973" s="97"/>
      <c r="J5973" s="97"/>
      <c r="K5973" s="29"/>
      <c r="L5973" s="29"/>
      <c r="M5973" s="30">
        <f>IFERROR(VLOOKUP($A5973,HeadJournal!$A$1:$J$890,COLUMN(HeadJournal!I$1),0)*($K5973+$L5973)/(SUMIF($A:$A,$A5973,$K:$K)+SUMIF($A:$A,$A5973,$L:$L)),0)</f>
        <v>0</v>
      </c>
      <c r="N5973" s="30">
        <f>IFERROR((VLOOKUP($A5973,HeadJournal!$A$1:$K$890,COLUMN(HeadJournal!K$1),0)-VLOOKUP($A5973,HeadJournal!$A$1:$K$890,COLUMN(HeadJournal!J$1),0))*($K5973+$L5973)/(SUMIF($A:$A,$A5973,$K:$K)+SUMIF($A:$A,$A5973,$L:$L)),0)</f>
        <v>0</v>
      </c>
      <c r="O5973" s="30">
        <f>IFERROR((VLOOKUP($A5973,HeadJournal!$A$1:$L$890,COLUMN(HeadJournal!L$1),0)*($K5973+$L5973)/(SUMIF($A:$A,$A5973,$K:$K)+SUMIF($A:$A,$A5973,$L:$L)))/VLOOKUP($A5973,HeadJournal!$A$1:$L$890,COLUMN(HeadJournal!H$1),0),0)</f>
        <v>0</v>
      </c>
      <c r="P5973" s="30">
        <f>IFERROR(SUM(K5973:O5973)*VLOOKUP($A5973,HeadJournal!$A$1:$L$890,COLUMN(HeadJournal!H$1),0),0)</f>
        <v>0</v>
      </c>
      <c r="Q5973" s="29"/>
      <c r="R5973" s="31"/>
      <c r="S5973" s="31"/>
      <c r="T5973" s="95" t="str">
        <f t="shared" si="420"/>
        <v/>
      </c>
      <c r="U5973" s="32">
        <f t="shared" si="447"/>
        <v>0</v>
      </c>
      <c r="V5973" s="22" t="str">
        <f t="shared" si="448"/>
        <v/>
      </c>
      <c r="X5973" s="33"/>
      <c r="Y5973" s="33"/>
    </row>
    <row r="5974" spans="1:25" x14ac:dyDescent="0.2">
      <c r="A5974" s="93"/>
      <c r="B5974" s="94" t="str">
        <f>IFERROR(VLOOKUP($A5974,HeadJournal!$A$1:$NTR$890,COLUMN(HeadJournal!B$1),0),"")</f>
        <v/>
      </c>
      <c r="C5974" s="94" t="str">
        <f>IFERROR(VLOOKUP($A5974,HeadJournal!$A$1:$NTR$890,COLUMN(HeadJournal!C$1),0),"")</f>
        <v/>
      </c>
      <c r="D5974" s="125" t="str">
        <f>IFERROR(VLOOKUP($A5974,HeadJournal!$A$1:$NTR$890,COLUMN(HeadJournal!D$1),0),"")</f>
        <v/>
      </c>
      <c r="E5974" s="95" t="str">
        <f>IFERROR(VLOOKUP($A5974,HeadJournal!$A$1:$NTR$890,COLUMN(HeadJournal!G$1),0),"")</f>
        <v/>
      </c>
      <c r="F5974" s="95" t="str">
        <f t="shared" si="419"/>
        <v/>
      </c>
      <c r="G5974" s="97"/>
      <c r="H5974" s="161"/>
      <c r="I5974" s="97"/>
      <c r="J5974" s="97"/>
      <c r="K5974" s="29"/>
      <c r="L5974" s="29"/>
      <c r="M5974" s="30">
        <f>IFERROR(VLOOKUP($A5974,HeadJournal!$A$1:$J$890,COLUMN(HeadJournal!I$1),0)*($K5974+$L5974)/(SUMIF($A:$A,$A5974,$K:$K)+SUMIF($A:$A,$A5974,$L:$L)),0)</f>
        <v>0</v>
      </c>
      <c r="N5974" s="30">
        <f>IFERROR((VLOOKUP($A5974,HeadJournal!$A$1:$K$890,COLUMN(HeadJournal!K$1),0)-VLOOKUP($A5974,HeadJournal!$A$1:$K$890,COLUMN(HeadJournal!J$1),0))*($K5974+$L5974)/(SUMIF($A:$A,$A5974,$K:$K)+SUMIF($A:$A,$A5974,$L:$L)),0)</f>
        <v>0</v>
      </c>
      <c r="O5974" s="30">
        <f>IFERROR((VLOOKUP($A5974,HeadJournal!$A$1:$L$890,COLUMN(HeadJournal!L$1),0)*($K5974+$L5974)/(SUMIF($A:$A,$A5974,$K:$K)+SUMIF($A:$A,$A5974,$L:$L)))/VLOOKUP($A5974,HeadJournal!$A$1:$L$890,COLUMN(HeadJournal!H$1),0),0)</f>
        <v>0</v>
      </c>
      <c r="P5974" s="30">
        <f>IFERROR(SUM(K5974:O5974)*VLOOKUP($A5974,HeadJournal!$A$1:$L$890,COLUMN(HeadJournal!H$1),0),0)</f>
        <v>0</v>
      </c>
      <c r="Q5974" s="29"/>
      <c r="R5974" s="31"/>
      <c r="S5974" s="31"/>
      <c r="T5974" s="95" t="str">
        <f t="shared" si="420"/>
        <v/>
      </c>
      <c r="U5974" s="32">
        <f t="shared" si="447"/>
        <v>0</v>
      </c>
      <c r="V5974" s="22" t="str">
        <f t="shared" si="448"/>
        <v/>
      </c>
      <c r="X5974" s="33"/>
      <c r="Y5974" s="33"/>
    </row>
    <row r="5975" spans="1:25" x14ac:dyDescent="0.2">
      <c r="A5975" s="93"/>
      <c r="B5975" s="94" t="str">
        <f>IFERROR(VLOOKUP($A5975,HeadJournal!$A$1:$NTR$890,COLUMN(HeadJournal!B$1),0),"")</f>
        <v/>
      </c>
      <c r="C5975" s="94" t="str">
        <f>IFERROR(VLOOKUP($A5975,HeadJournal!$A$1:$NTR$890,COLUMN(HeadJournal!C$1),0),"")</f>
        <v/>
      </c>
      <c r="D5975" s="125" t="str">
        <f>IFERROR(VLOOKUP($A5975,HeadJournal!$A$1:$NTR$890,COLUMN(HeadJournal!D$1),0),"")</f>
        <v/>
      </c>
      <c r="E5975" s="95" t="str">
        <f>IFERROR(VLOOKUP($A5975,HeadJournal!$A$1:$NTR$890,COLUMN(HeadJournal!G$1),0),"")</f>
        <v/>
      </c>
      <c r="F5975" s="95" t="str">
        <f t="shared" si="419"/>
        <v/>
      </c>
      <c r="G5975" s="97"/>
      <c r="H5975" s="161"/>
      <c r="I5975" s="97"/>
      <c r="J5975" s="97"/>
      <c r="K5975" s="29"/>
      <c r="L5975" s="29"/>
      <c r="M5975" s="30">
        <f>IFERROR(VLOOKUP($A5975,HeadJournal!$A$1:$J$890,COLUMN(HeadJournal!I$1),0)*($K5975+$L5975)/(SUMIF($A:$A,$A5975,$K:$K)+SUMIF($A:$A,$A5975,$L:$L)),0)</f>
        <v>0</v>
      </c>
      <c r="N5975" s="30">
        <f>IFERROR((VLOOKUP($A5975,HeadJournal!$A$1:$K$890,COLUMN(HeadJournal!K$1),0)-VLOOKUP($A5975,HeadJournal!$A$1:$K$890,COLUMN(HeadJournal!J$1),0))*($K5975+$L5975)/(SUMIF($A:$A,$A5975,$K:$K)+SUMIF($A:$A,$A5975,$L:$L)),0)</f>
        <v>0</v>
      </c>
      <c r="O5975" s="30">
        <f>IFERROR((VLOOKUP($A5975,HeadJournal!$A$1:$L$890,COLUMN(HeadJournal!L$1),0)*($K5975+$L5975)/(SUMIF($A:$A,$A5975,$K:$K)+SUMIF($A:$A,$A5975,$L:$L)))/VLOOKUP($A5975,HeadJournal!$A$1:$L$890,COLUMN(HeadJournal!H$1),0),0)</f>
        <v>0</v>
      </c>
      <c r="P5975" s="30">
        <f>IFERROR(SUM(K5975:O5975)*VLOOKUP($A5975,HeadJournal!$A$1:$L$890,COLUMN(HeadJournal!H$1),0),0)</f>
        <v>0</v>
      </c>
      <c r="Q5975" s="29"/>
      <c r="R5975" s="31"/>
      <c r="S5975" s="31"/>
      <c r="T5975" s="95" t="str">
        <f t="shared" si="420"/>
        <v/>
      </c>
      <c r="U5975" s="32">
        <f t="shared" si="447"/>
        <v>0</v>
      </c>
      <c r="V5975" s="22" t="str">
        <f t="shared" si="448"/>
        <v/>
      </c>
      <c r="X5975" s="33"/>
      <c r="Y5975" s="33"/>
    </row>
    <row r="5976" spans="1:25" x14ac:dyDescent="0.2">
      <c r="A5976" s="93"/>
      <c r="B5976" s="94" t="str">
        <f>IFERROR(VLOOKUP($A5976,HeadJournal!$A$1:$NTR$890,COLUMN(HeadJournal!B$1),0),"")</f>
        <v/>
      </c>
      <c r="C5976" s="94" t="str">
        <f>IFERROR(VLOOKUP($A5976,HeadJournal!$A$1:$NTR$890,COLUMN(HeadJournal!C$1),0),"")</f>
        <v/>
      </c>
      <c r="D5976" s="125" t="str">
        <f>IFERROR(VLOOKUP($A5976,HeadJournal!$A$1:$NTR$890,COLUMN(HeadJournal!D$1),0),"")</f>
        <v/>
      </c>
      <c r="E5976" s="95" t="str">
        <f>IFERROR(VLOOKUP($A5976,HeadJournal!$A$1:$NTR$890,COLUMN(HeadJournal!G$1),0),"")</f>
        <v/>
      </c>
      <c r="F5976" s="95" t="str">
        <f t="shared" si="419"/>
        <v/>
      </c>
      <c r="G5976" s="97"/>
      <c r="H5976" s="161"/>
      <c r="I5976" s="97"/>
      <c r="J5976" s="97"/>
      <c r="K5976" s="29"/>
      <c r="L5976" s="29"/>
      <c r="M5976" s="30">
        <f>IFERROR(VLOOKUP($A5976,HeadJournal!$A$1:$J$890,COLUMN(HeadJournal!I$1),0)*($K5976+$L5976)/(SUMIF($A:$A,$A5976,$K:$K)+SUMIF($A:$A,$A5976,$L:$L)),0)</f>
        <v>0</v>
      </c>
      <c r="N5976" s="30">
        <f>IFERROR((VLOOKUP($A5976,HeadJournal!$A$1:$K$890,COLUMN(HeadJournal!K$1),0)-VLOOKUP($A5976,HeadJournal!$A$1:$K$890,COLUMN(HeadJournal!J$1),0))*($K5976+$L5976)/(SUMIF($A:$A,$A5976,$K:$K)+SUMIF($A:$A,$A5976,$L:$L)),0)</f>
        <v>0</v>
      </c>
      <c r="O5976" s="30">
        <f>IFERROR((VLOOKUP($A5976,HeadJournal!$A$1:$L$890,COLUMN(HeadJournal!L$1),0)*($K5976+$L5976)/(SUMIF($A:$A,$A5976,$K:$K)+SUMIF($A:$A,$A5976,$L:$L)))/VLOOKUP($A5976,HeadJournal!$A$1:$L$890,COLUMN(HeadJournal!H$1),0),0)</f>
        <v>0</v>
      </c>
      <c r="P5976" s="30">
        <f>IFERROR(SUM(K5976:O5976)*VLOOKUP($A5976,HeadJournal!$A$1:$L$890,COLUMN(HeadJournal!H$1),0),0)</f>
        <v>0</v>
      </c>
      <c r="Q5976" s="29"/>
      <c r="R5976" s="31"/>
      <c r="S5976" s="31"/>
      <c r="T5976" s="95" t="str">
        <f t="shared" si="420"/>
        <v/>
      </c>
      <c r="U5976" s="32">
        <f t="shared" si="447"/>
        <v>0</v>
      </c>
      <c r="V5976" s="22" t="str">
        <f t="shared" si="448"/>
        <v/>
      </c>
      <c r="X5976" s="33"/>
      <c r="Y5976" s="33"/>
    </row>
    <row r="5977" spans="1:25" x14ac:dyDescent="0.2">
      <c r="A5977" s="93"/>
      <c r="B5977" s="94" t="str">
        <f>IFERROR(VLOOKUP($A5977,HeadJournal!$A$1:$NTR$890,COLUMN(HeadJournal!B$1),0),"")</f>
        <v/>
      </c>
      <c r="C5977" s="94" t="str">
        <f>IFERROR(VLOOKUP($A5977,HeadJournal!$A$1:$NTR$890,COLUMN(HeadJournal!C$1),0),"")</f>
        <v/>
      </c>
      <c r="D5977" s="125" t="str">
        <f>IFERROR(VLOOKUP($A5977,HeadJournal!$A$1:$NTR$890,COLUMN(HeadJournal!D$1),0),"")</f>
        <v/>
      </c>
      <c r="E5977" s="95" t="str">
        <f>IFERROR(VLOOKUP($A5977,HeadJournal!$A$1:$NTR$890,COLUMN(HeadJournal!G$1),0),"")</f>
        <v/>
      </c>
      <c r="F5977" s="95" t="str">
        <f t="shared" si="419"/>
        <v/>
      </c>
      <c r="G5977" s="97"/>
      <c r="H5977" s="161"/>
      <c r="I5977" s="97"/>
      <c r="J5977" s="97"/>
      <c r="K5977" s="29"/>
      <c r="L5977" s="29"/>
      <c r="M5977" s="30">
        <f>IFERROR(VLOOKUP($A5977,HeadJournal!$A$1:$J$890,COLUMN(HeadJournal!I$1),0)*($K5977+$L5977)/(SUMIF($A:$A,$A5977,$K:$K)+SUMIF($A:$A,$A5977,$L:$L)),0)</f>
        <v>0</v>
      </c>
      <c r="N5977" s="30">
        <f>IFERROR((VLOOKUP($A5977,HeadJournal!$A$1:$K$890,COLUMN(HeadJournal!K$1),0)-VLOOKUP($A5977,HeadJournal!$A$1:$K$890,COLUMN(HeadJournal!J$1),0))*($K5977+$L5977)/(SUMIF($A:$A,$A5977,$K:$K)+SUMIF($A:$A,$A5977,$L:$L)),0)</f>
        <v>0</v>
      </c>
      <c r="O5977" s="30">
        <f>IFERROR((VLOOKUP($A5977,HeadJournal!$A$1:$L$890,COLUMN(HeadJournal!L$1),0)*($K5977+$L5977)/(SUMIF($A:$A,$A5977,$K:$K)+SUMIF($A:$A,$A5977,$L:$L)))/VLOOKUP($A5977,HeadJournal!$A$1:$L$890,COLUMN(HeadJournal!H$1),0),0)</f>
        <v>0</v>
      </c>
      <c r="P5977" s="30">
        <f>IFERROR(SUM(K5977:O5977)*VLOOKUP($A5977,HeadJournal!$A$1:$L$890,COLUMN(HeadJournal!H$1),0),0)</f>
        <v>0</v>
      </c>
      <c r="Q5977" s="29"/>
      <c r="R5977" s="31"/>
      <c r="S5977" s="31"/>
      <c r="T5977" s="95" t="str">
        <f t="shared" si="420"/>
        <v/>
      </c>
      <c r="U5977" s="32">
        <f t="shared" si="447"/>
        <v>0</v>
      </c>
      <c r="V5977" s="22" t="str">
        <f t="shared" si="448"/>
        <v/>
      </c>
      <c r="X5977" s="33"/>
      <c r="Y5977" s="33"/>
    </row>
    <row r="5978" spans="1:25" x14ac:dyDescent="0.2">
      <c r="A5978" s="93"/>
      <c r="B5978" s="94" t="str">
        <f>IFERROR(VLOOKUP($A5978,HeadJournal!$A$1:$NTR$890,COLUMN(HeadJournal!B$1),0),"")</f>
        <v/>
      </c>
      <c r="C5978" s="94" t="str">
        <f>IFERROR(VLOOKUP($A5978,HeadJournal!$A$1:$NTR$890,COLUMN(HeadJournal!C$1),0),"")</f>
        <v/>
      </c>
      <c r="D5978" s="125" t="str">
        <f>IFERROR(VLOOKUP($A5978,HeadJournal!$A$1:$NTR$890,COLUMN(HeadJournal!D$1),0),"")</f>
        <v/>
      </c>
      <c r="E5978" s="95" t="str">
        <f>IFERROR(VLOOKUP($A5978,HeadJournal!$A$1:$NTR$890,COLUMN(HeadJournal!G$1),0),"")</f>
        <v/>
      </c>
      <c r="F5978" s="95" t="str">
        <f t="shared" si="419"/>
        <v/>
      </c>
      <c r="G5978" s="97"/>
      <c r="H5978" s="161"/>
      <c r="I5978" s="97"/>
      <c r="J5978" s="97"/>
      <c r="K5978" s="29"/>
      <c r="L5978" s="29"/>
      <c r="M5978" s="30">
        <f>IFERROR(VLOOKUP($A5978,HeadJournal!$A$1:$J$890,COLUMN(HeadJournal!I$1),0)*($K5978+$L5978)/(SUMIF($A:$A,$A5978,$K:$K)+SUMIF($A:$A,$A5978,$L:$L)),0)</f>
        <v>0</v>
      </c>
      <c r="N5978" s="30">
        <f>IFERROR((VLOOKUP($A5978,HeadJournal!$A$1:$K$890,COLUMN(HeadJournal!K$1),0)-VLOOKUP($A5978,HeadJournal!$A$1:$K$890,COLUMN(HeadJournal!J$1),0))*($K5978+$L5978)/(SUMIF($A:$A,$A5978,$K:$K)+SUMIF($A:$A,$A5978,$L:$L)),0)</f>
        <v>0</v>
      </c>
      <c r="O5978" s="30">
        <f>IFERROR((VLOOKUP($A5978,HeadJournal!$A$1:$L$890,COLUMN(HeadJournal!L$1),0)*($K5978+$L5978)/(SUMIF($A:$A,$A5978,$K:$K)+SUMIF($A:$A,$A5978,$L:$L)))/VLOOKUP($A5978,HeadJournal!$A$1:$L$890,COLUMN(HeadJournal!H$1),0),0)</f>
        <v>0</v>
      </c>
      <c r="P5978" s="30">
        <f>IFERROR(SUM(K5978:O5978)*VLOOKUP($A5978,HeadJournal!$A$1:$L$890,COLUMN(HeadJournal!H$1),0),0)</f>
        <v>0</v>
      </c>
      <c r="Q5978" s="29"/>
      <c r="R5978" s="31"/>
      <c r="S5978" s="31"/>
      <c r="T5978" s="95" t="str">
        <f t="shared" si="420"/>
        <v/>
      </c>
      <c r="U5978" s="32">
        <f t="shared" si="447"/>
        <v>0</v>
      </c>
      <c r="V5978" s="22" t="str">
        <f t="shared" si="448"/>
        <v/>
      </c>
      <c r="X5978" s="33"/>
      <c r="Y5978" s="33"/>
    </row>
    <row r="5979" spans="1:25" x14ac:dyDescent="0.2">
      <c r="A5979" s="93"/>
      <c r="B5979" s="94" t="str">
        <f>IFERROR(VLOOKUP($A5979,HeadJournal!$A$1:$NTR$890,COLUMN(HeadJournal!B$1),0),"")</f>
        <v/>
      </c>
      <c r="C5979" s="94" t="str">
        <f>IFERROR(VLOOKUP($A5979,HeadJournal!$A$1:$NTR$890,COLUMN(HeadJournal!C$1),0),"")</f>
        <v/>
      </c>
      <c r="D5979" s="125" t="str">
        <f>IFERROR(VLOOKUP($A5979,HeadJournal!$A$1:$NTR$890,COLUMN(HeadJournal!D$1),0),"")</f>
        <v/>
      </c>
      <c r="E5979" s="95" t="str">
        <f>IFERROR(VLOOKUP($A5979,HeadJournal!$A$1:$NTR$890,COLUMN(HeadJournal!G$1),0),"")</f>
        <v/>
      </c>
      <c r="F5979" s="95" t="str">
        <f t="shared" si="419"/>
        <v/>
      </c>
      <c r="G5979" s="97"/>
      <c r="H5979" s="161"/>
      <c r="I5979" s="97"/>
      <c r="J5979" s="97"/>
      <c r="K5979" s="29"/>
      <c r="L5979" s="29"/>
      <c r="M5979" s="30">
        <f>IFERROR(VLOOKUP($A5979,HeadJournal!$A$1:$J$890,COLUMN(HeadJournal!I$1),0)*($K5979+$L5979)/(SUMIF($A:$A,$A5979,$K:$K)+SUMIF($A:$A,$A5979,$L:$L)),0)</f>
        <v>0</v>
      </c>
      <c r="N5979" s="30">
        <f>IFERROR((VLOOKUP($A5979,HeadJournal!$A$1:$K$890,COLUMN(HeadJournal!K$1),0)-VLOOKUP($A5979,HeadJournal!$A$1:$K$890,COLUMN(HeadJournal!J$1),0))*($K5979+$L5979)/(SUMIF($A:$A,$A5979,$K:$K)+SUMIF($A:$A,$A5979,$L:$L)),0)</f>
        <v>0</v>
      </c>
      <c r="O5979" s="30">
        <f>IFERROR((VLOOKUP($A5979,HeadJournal!$A$1:$L$890,COLUMN(HeadJournal!L$1),0)*($K5979+$L5979)/(SUMIF($A:$A,$A5979,$K:$K)+SUMIF($A:$A,$A5979,$L:$L)))/VLOOKUP($A5979,HeadJournal!$A$1:$L$890,COLUMN(HeadJournal!H$1),0),0)</f>
        <v>0</v>
      </c>
      <c r="P5979" s="30">
        <f>IFERROR(SUM(K5979:O5979)*VLOOKUP($A5979,HeadJournal!$A$1:$L$890,COLUMN(HeadJournal!H$1),0),0)</f>
        <v>0</v>
      </c>
      <c r="Q5979" s="29"/>
      <c r="R5979" s="31"/>
      <c r="S5979" s="31"/>
      <c r="T5979" s="95" t="str">
        <f t="shared" si="420"/>
        <v/>
      </c>
      <c r="U5979" s="32">
        <f t="shared" si="447"/>
        <v>0</v>
      </c>
      <c r="V5979" s="22" t="str">
        <f t="shared" si="448"/>
        <v/>
      </c>
      <c r="X5979" s="33"/>
      <c r="Y5979" s="33"/>
    </row>
    <row r="5980" spans="1:25" x14ac:dyDescent="0.2">
      <c r="A5980" s="93"/>
      <c r="B5980" s="94" t="str">
        <f>IFERROR(VLOOKUP($A5980,HeadJournal!$A$1:$NTR$890,COLUMN(HeadJournal!B$1),0),"")</f>
        <v/>
      </c>
      <c r="C5980" s="94" t="str">
        <f>IFERROR(VLOOKUP($A5980,HeadJournal!$A$1:$NTR$890,COLUMN(HeadJournal!C$1),0),"")</f>
        <v/>
      </c>
      <c r="D5980" s="125" t="str">
        <f>IFERROR(VLOOKUP($A5980,HeadJournal!$A$1:$NTR$890,COLUMN(HeadJournal!D$1),0),"")</f>
        <v/>
      </c>
      <c r="E5980" s="95" t="str">
        <f>IFERROR(VLOOKUP($A5980,HeadJournal!$A$1:$NTR$890,COLUMN(HeadJournal!G$1),0),"")</f>
        <v/>
      </c>
      <c r="F5980" s="95" t="str">
        <f t="shared" si="419"/>
        <v/>
      </c>
      <c r="G5980" s="97"/>
      <c r="H5980" s="161"/>
      <c r="I5980" s="97"/>
      <c r="J5980" s="97"/>
      <c r="K5980" s="29"/>
      <c r="L5980" s="29"/>
      <c r="M5980" s="30">
        <f>IFERROR(VLOOKUP($A5980,HeadJournal!$A$1:$J$890,COLUMN(HeadJournal!I$1),0)*($K5980+$L5980)/(SUMIF($A:$A,$A5980,$K:$K)+SUMIF($A:$A,$A5980,$L:$L)),0)</f>
        <v>0</v>
      </c>
      <c r="N5980" s="30">
        <f>IFERROR((VLOOKUP($A5980,HeadJournal!$A$1:$K$890,COLUMN(HeadJournal!K$1),0)-VLOOKUP($A5980,HeadJournal!$A$1:$K$890,COLUMN(HeadJournal!J$1),0))*($K5980+$L5980)/(SUMIF($A:$A,$A5980,$K:$K)+SUMIF($A:$A,$A5980,$L:$L)),0)</f>
        <v>0</v>
      </c>
      <c r="O5980" s="30">
        <f>IFERROR((VLOOKUP($A5980,HeadJournal!$A$1:$L$890,COLUMN(HeadJournal!L$1),0)*($K5980+$L5980)/(SUMIF($A:$A,$A5980,$K:$K)+SUMIF($A:$A,$A5980,$L:$L)))/VLOOKUP($A5980,HeadJournal!$A$1:$L$890,COLUMN(HeadJournal!H$1),0),0)</f>
        <v>0</v>
      </c>
      <c r="P5980" s="30">
        <f>IFERROR(SUM(K5980:O5980)*VLOOKUP($A5980,HeadJournal!$A$1:$L$890,COLUMN(HeadJournal!H$1),0),0)</f>
        <v>0</v>
      </c>
      <c r="Q5980" s="29"/>
      <c r="R5980" s="31"/>
      <c r="S5980" s="31"/>
      <c r="T5980" s="95" t="str">
        <f t="shared" si="420"/>
        <v/>
      </c>
      <c r="U5980" s="32">
        <f t="shared" si="447"/>
        <v>0</v>
      </c>
      <c r="V5980" s="22" t="str">
        <f t="shared" si="448"/>
        <v/>
      </c>
      <c r="X5980" s="33"/>
      <c r="Y5980" s="33"/>
    </row>
    <row r="5981" spans="1:25" x14ac:dyDescent="0.2">
      <c r="A5981" s="93"/>
      <c r="B5981" s="94" t="str">
        <f>IFERROR(VLOOKUP($A5981,HeadJournal!$A$1:$NTR$890,COLUMN(HeadJournal!B$1),0),"")</f>
        <v/>
      </c>
      <c r="C5981" s="94" t="str">
        <f>IFERROR(VLOOKUP($A5981,HeadJournal!$A$1:$NTR$890,COLUMN(HeadJournal!C$1),0),"")</f>
        <v/>
      </c>
      <c r="D5981" s="125" t="str">
        <f>IFERROR(VLOOKUP($A5981,HeadJournal!$A$1:$NTR$890,COLUMN(HeadJournal!D$1),0),"")</f>
        <v/>
      </c>
      <c r="E5981" s="95" t="str">
        <f>IFERROR(VLOOKUP($A5981,HeadJournal!$A$1:$NTR$890,COLUMN(HeadJournal!G$1),0),"")</f>
        <v/>
      </c>
      <c r="F5981" s="95" t="str">
        <f t="shared" si="419"/>
        <v/>
      </c>
      <c r="G5981" s="97"/>
      <c r="H5981" s="161"/>
      <c r="I5981" s="97"/>
      <c r="J5981" s="97"/>
      <c r="K5981" s="29"/>
      <c r="L5981" s="29"/>
      <c r="M5981" s="30">
        <f>IFERROR(VLOOKUP($A5981,HeadJournal!$A$1:$J$890,COLUMN(HeadJournal!I$1),0)*($K5981+$L5981)/(SUMIF($A:$A,$A5981,$K:$K)+SUMIF($A:$A,$A5981,$L:$L)),0)</f>
        <v>0</v>
      </c>
      <c r="N5981" s="30">
        <f>IFERROR((VLOOKUP($A5981,HeadJournal!$A$1:$K$890,COLUMN(HeadJournal!K$1),0)-VLOOKUP($A5981,HeadJournal!$A$1:$K$890,COLUMN(HeadJournal!J$1),0))*($K5981+$L5981)/(SUMIF($A:$A,$A5981,$K:$K)+SUMIF($A:$A,$A5981,$L:$L)),0)</f>
        <v>0</v>
      </c>
      <c r="O5981" s="30">
        <f>IFERROR((VLOOKUP($A5981,HeadJournal!$A$1:$L$890,COLUMN(HeadJournal!L$1),0)*($K5981+$L5981)/(SUMIF($A:$A,$A5981,$K:$K)+SUMIF($A:$A,$A5981,$L:$L)))/VLOOKUP($A5981,HeadJournal!$A$1:$L$890,COLUMN(HeadJournal!H$1),0),0)</f>
        <v>0</v>
      </c>
      <c r="P5981" s="30">
        <f>IFERROR(SUM(K5981:O5981)*VLOOKUP($A5981,HeadJournal!$A$1:$L$890,COLUMN(HeadJournal!H$1),0),0)</f>
        <v>0</v>
      </c>
      <c r="Q5981" s="29"/>
      <c r="R5981" s="31"/>
      <c r="S5981" s="31"/>
      <c r="T5981" s="95" t="str">
        <f t="shared" si="420"/>
        <v/>
      </c>
      <c r="U5981" s="32">
        <f t="shared" si="447"/>
        <v>0</v>
      </c>
      <c r="V5981" s="22" t="str">
        <f t="shared" si="448"/>
        <v/>
      </c>
      <c r="X5981" s="33"/>
      <c r="Y5981" s="33"/>
    </row>
    <row r="5982" spans="1:25" x14ac:dyDescent="0.2">
      <c r="A5982" s="93"/>
      <c r="B5982" s="94" t="str">
        <f>IFERROR(VLOOKUP($A5982,HeadJournal!$A$1:$NTR$890,COLUMN(HeadJournal!B$1),0),"")</f>
        <v/>
      </c>
      <c r="C5982" s="94" t="str">
        <f>IFERROR(VLOOKUP($A5982,HeadJournal!$A$1:$NTR$890,COLUMN(HeadJournal!C$1),0),"")</f>
        <v/>
      </c>
      <c r="D5982" s="125" t="str">
        <f>IFERROR(VLOOKUP($A5982,HeadJournal!$A$1:$NTR$890,COLUMN(HeadJournal!D$1),0),"")</f>
        <v/>
      </c>
      <c r="E5982" s="95" t="str">
        <f>IFERROR(VLOOKUP($A5982,HeadJournal!$A$1:$NTR$890,COLUMN(HeadJournal!G$1),0),"")</f>
        <v/>
      </c>
      <c r="F5982" s="95" t="str">
        <f t="shared" si="419"/>
        <v/>
      </c>
      <c r="G5982" s="97"/>
      <c r="H5982" s="161"/>
      <c r="I5982" s="97"/>
      <c r="J5982" s="97"/>
      <c r="K5982" s="29"/>
      <c r="L5982" s="29"/>
      <c r="M5982" s="30">
        <f>IFERROR(VLOOKUP($A5982,HeadJournal!$A$1:$J$890,COLUMN(HeadJournal!I$1),0)*($K5982+$L5982)/(SUMIF($A:$A,$A5982,$K:$K)+SUMIF($A:$A,$A5982,$L:$L)),0)</f>
        <v>0</v>
      </c>
      <c r="N5982" s="30">
        <f>IFERROR((VLOOKUP($A5982,HeadJournal!$A$1:$K$890,COLUMN(HeadJournal!K$1),0)-VLOOKUP($A5982,HeadJournal!$A$1:$K$890,COLUMN(HeadJournal!J$1),0))*($K5982+$L5982)/(SUMIF($A:$A,$A5982,$K:$K)+SUMIF($A:$A,$A5982,$L:$L)),0)</f>
        <v>0</v>
      </c>
      <c r="O5982" s="30">
        <f>IFERROR((VLOOKUP($A5982,HeadJournal!$A$1:$L$890,COLUMN(HeadJournal!L$1),0)*($K5982+$L5982)/(SUMIF($A:$A,$A5982,$K:$K)+SUMIF($A:$A,$A5982,$L:$L)))/VLOOKUP($A5982,HeadJournal!$A$1:$L$890,COLUMN(HeadJournal!H$1),0),0)</f>
        <v>0</v>
      </c>
      <c r="P5982" s="30">
        <f>IFERROR(SUM(K5982:O5982)*VLOOKUP($A5982,HeadJournal!$A$1:$L$890,COLUMN(HeadJournal!H$1),0),0)</f>
        <v>0</v>
      </c>
      <c r="Q5982" s="29"/>
      <c r="R5982" s="31"/>
      <c r="S5982" s="31"/>
      <c r="T5982" s="95" t="str">
        <f t="shared" si="420"/>
        <v/>
      </c>
      <c r="U5982" s="32">
        <f t="shared" si="447"/>
        <v>0</v>
      </c>
      <c r="V5982" s="22" t="str">
        <f t="shared" si="448"/>
        <v/>
      </c>
      <c r="X5982" s="33"/>
      <c r="Y5982" s="33"/>
    </row>
    <row r="5983" spans="1:25" x14ac:dyDescent="0.2">
      <c r="A5983" s="93"/>
      <c r="B5983" s="94" t="str">
        <f>IFERROR(VLOOKUP($A5983,HeadJournal!$A$1:$NTR$890,COLUMN(HeadJournal!B$1),0),"")</f>
        <v/>
      </c>
      <c r="C5983" s="94" t="str">
        <f>IFERROR(VLOOKUP($A5983,HeadJournal!$A$1:$NTR$890,COLUMN(HeadJournal!C$1),0),"")</f>
        <v/>
      </c>
      <c r="D5983" s="125" t="str">
        <f>IFERROR(VLOOKUP($A5983,HeadJournal!$A$1:$NTR$890,COLUMN(HeadJournal!D$1),0),"")</f>
        <v/>
      </c>
      <c r="E5983" s="95" t="str">
        <f>IFERROR(VLOOKUP($A5983,HeadJournal!$A$1:$NTR$890,COLUMN(HeadJournal!G$1),0),"")</f>
        <v/>
      </c>
      <c r="F5983" s="95" t="str">
        <f t="shared" si="419"/>
        <v/>
      </c>
      <c r="G5983" s="97"/>
      <c r="H5983" s="161"/>
      <c r="I5983" s="97"/>
      <c r="J5983" s="97"/>
      <c r="K5983" s="29"/>
      <c r="L5983" s="29"/>
      <c r="M5983" s="30">
        <f>IFERROR(VLOOKUP($A5983,HeadJournal!$A$1:$J$890,COLUMN(HeadJournal!I$1),0)*($K5983+$L5983)/(SUMIF($A:$A,$A5983,$K:$K)+SUMIF($A:$A,$A5983,$L:$L)),0)</f>
        <v>0</v>
      </c>
      <c r="N5983" s="30">
        <f>IFERROR((VLOOKUP($A5983,HeadJournal!$A$1:$K$890,COLUMN(HeadJournal!K$1),0)-VLOOKUP($A5983,HeadJournal!$A$1:$K$890,COLUMN(HeadJournal!J$1),0))*($K5983+$L5983)/(SUMIF($A:$A,$A5983,$K:$K)+SUMIF($A:$A,$A5983,$L:$L)),0)</f>
        <v>0</v>
      </c>
      <c r="O5983" s="30">
        <f>IFERROR((VLOOKUP($A5983,HeadJournal!$A$1:$L$890,COLUMN(HeadJournal!L$1),0)*($K5983+$L5983)/(SUMIF($A:$A,$A5983,$K:$K)+SUMIF($A:$A,$A5983,$L:$L)))/VLOOKUP($A5983,HeadJournal!$A$1:$L$890,COLUMN(HeadJournal!H$1),0),0)</f>
        <v>0</v>
      </c>
      <c r="P5983" s="30">
        <f>IFERROR(SUM(K5983:O5983)*VLOOKUP($A5983,HeadJournal!$A$1:$L$890,COLUMN(HeadJournal!H$1),0),0)</f>
        <v>0</v>
      </c>
      <c r="Q5983" s="29"/>
      <c r="R5983" s="31"/>
      <c r="S5983" s="31"/>
      <c r="T5983" s="95" t="str">
        <f t="shared" si="420"/>
        <v/>
      </c>
      <c r="U5983" s="32">
        <f t="shared" si="447"/>
        <v>0</v>
      </c>
      <c r="V5983" s="22" t="str">
        <f t="shared" si="448"/>
        <v/>
      </c>
      <c r="X5983" s="33"/>
      <c r="Y5983" s="33"/>
    </row>
    <row r="5984" spans="1:25" x14ac:dyDescent="0.2">
      <c r="A5984" s="93"/>
      <c r="B5984" s="94" t="str">
        <f>IFERROR(VLOOKUP($A5984,HeadJournal!$A$1:$NTR$890,COLUMN(HeadJournal!B$1),0),"")</f>
        <v/>
      </c>
      <c r="C5984" s="94" t="str">
        <f>IFERROR(VLOOKUP($A5984,HeadJournal!$A$1:$NTR$890,COLUMN(HeadJournal!C$1),0),"")</f>
        <v/>
      </c>
      <c r="D5984" s="125" t="str">
        <f>IFERROR(VLOOKUP($A5984,HeadJournal!$A$1:$NTR$890,COLUMN(HeadJournal!D$1),0),"")</f>
        <v/>
      </c>
      <c r="E5984" s="95" t="str">
        <f>IFERROR(VLOOKUP($A5984,HeadJournal!$A$1:$NTR$890,COLUMN(HeadJournal!G$1),0),"")</f>
        <v/>
      </c>
      <c r="F5984" s="95" t="str">
        <f t="shared" si="419"/>
        <v/>
      </c>
      <c r="G5984" s="97"/>
      <c r="H5984" s="161"/>
      <c r="I5984" s="97"/>
      <c r="J5984" s="97"/>
      <c r="K5984" s="29"/>
      <c r="L5984" s="29"/>
      <c r="M5984" s="30">
        <f>IFERROR(VLOOKUP($A5984,HeadJournal!$A$1:$J$890,COLUMN(HeadJournal!I$1),0)*($K5984+$L5984)/(SUMIF($A:$A,$A5984,$K:$K)+SUMIF($A:$A,$A5984,$L:$L)),0)</f>
        <v>0</v>
      </c>
      <c r="N5984" s="30">
        <f>IFERROR((VLOOKUP($A5984,HeadJournal!$A$1:$K$890,COLUMN(HeadJournal!K$1),0)-VLOOKUP($A5984,HeadJournal!$A$1:$K$890,COLUMN(HeadJournal!J$1),0))*($K5984+$L5984)/(SUMIF($A:$A,$A5984,$K:$K)+SUMIF($A:$A,$A5984,$L:$L)),0)</f>
        <v>0</v>
      </c>
      <c r="O5984" s="30">
        <f>IFERROR((VLOOKUP($A5984,HeadJournal!$A$1:$L$890,COLUMN(HeadJournal!L$1),0)*($K5984+$L5984)/(SUMIF($A:$A,$A5984,$K:$K)+SUMIF($A:$A,$A5984,$L:$L)))/VLOOKUP($A5984,HeadJournal!$A$1:$L$890,COLUMN(HeadJournal!H$1),0),0)</f>
        <v>0</v>
      </c>
      <c r="P5984" s="30">
        <f>IFERROR(SUM(K5984:O5984)*VLOOKUP($A5984,HeadJournal!$A$1:$L$890,COLUMN(HeadJournal!H$1),0),0)</f>
        <v>0</v>
      </c>
      <c r="Q5984" s="29"/>
      <c r="R5984" s="31"/>
      <c r="S5984" s="31"/>
      <c r="T5984" s="95" t="str">
        <f t="shared" si="420"/>
        <v/>
      </c>
      <c r="U5984" s="32">
        <f t="shared" si="447"/>
        <v>0</v>
      </c>
      <c r="V5984" s="22" t="str">
        <f t="shared" si="448"/>
        <v/>
      </c>
      <c r="X5984" s="33"/>
      <c r="Y5984" s="33"/>
    </row>
    <row r="5985" spans="1:25" x14ac:dyDescent="0.2">
      <c r="A5985" s="93"/>
      <c r="B5985" s="94" t="str">
        <f>IFERROR(VLOOKUP($A5985,HeadJournal!$A$1:$NTR$890,COLUMN(HeadJournal!B$1),0),"")</f>
        <v/>
      </c>
      <c r="C5985" s="94" t="str">
        <f>IFERROR(VLOOKUP($A5985,HeadJournal!$A$1:$NTR$890,COLUMN(HeadJournal!C$1),0),"")</f>
        <v/>
      </c>
      <c r="D5985" s="125" t="str">
        <f>IFERROR(VLOOKUP($A5985,HeadJournal!$A$1:$NTR$890,COLUMN(HeadJournal!D$1),0),"")</f>
        <v/>
      </c>
      <c r="E5985" s="95" t="str">
        <f>IFERROR(VLOOKUP($A5985,HeadJournal!$A$1:$NTR$890,COLUMN(HeadJournal!G$1),0),"")</f>
        <v/>
      </c>
      <c r="F5985" s="95" t="str">
        <f t="shared" si="419"/>
        <v/>
      </c>
      <c r="G5985" s="97"/>
      <c r="H5985" s="161"/>
      <c r="I5985" s="97"/>
      <c r="J5985" s="97"/>
      <c r="K5985" s="29"/>
      <c r="L5985" s="29"/>
      <c r="M5985" s="30">
        <f>IFERROR(VLOOKUP($A5985,HeadJournal!$A$1:$J$890,COLUMN(HeadJournal!I$1),0)*($K5985+$L5985)/(SUMIF($A:$A,$A5985,$K:$K)+SUMIF($A:$A,$A5985,$L:$L)),0)</f>
        <v>0</v>
      </c>
      <c r="N5985" s="30">
        <f>IFERROR((VLOOKUP($A5985,HeadJournal!$A$1:$K$890,COLUMN(HeadJournal!K$1),0)-VLOOKUP($A5985,HeadJournal!$A$1:$K$890,COLUMN(HeadJournal!J$1),0))*($K5985+$L5985)/(SUMIF($A:$A,$A5985,$K:$K)+SUMIF($A:$A,$A5985,$L:$L)),0)</f>
        <v>0</v>
      </c>
      <c r="O5985" s="30">
        <f>IFERROR((VLOOKUP($A5985,HeadJournal!$A$1:$L$890,COLUMN(HeadJournal!L$1),0)*($K5985+$L5985)/(SUMIF($A:$A,$A5985,$K:$K)+SUMIF($A:$A,$A5985,$L:$L)))/VLOOKUP($A5985,HeadJournal!$A$1:$L$890,COLUMN(HeadJournal!H$1),0),0)</f>
        <v>0</v>
      </c>
      <c r="P5985" s="30">
        <f>IFERROR(SUM(K5985:O5985)*VLOOKUP($A5985,HeadJournal!$A$1:$L$890,COLUMN(HeadJournal!H$1),0),0)</f>
        <v>0</v>
      </c>
      <c r="Q5985" s="29"/>
      <c r="R5985" s="31"/>
      <c r="S5985" s="31"/>
      <c r="T5985" s="95" t="str">
        <f t="shared" si="420"/>
        <v/>
      </c>
      <c r="U5985" s="32">
        <f t="shared" si="447"/>
        <v>0</v>
      </c>
      <c r="V5985" s="22" t="str">
        <f t="shared" si="448"/>
        <v/>
      </c>
      <c r="X5985" s="33"/>
      <c r="Y5985" s="33"/>
    </row>
    <row r="5986" spans="1:25" x14ac:dyDescent="0.2">
      <c r="A5986" s="93"/>
      <c r="B5986" s="94" t="str">
        <f>IFERROR(VLOOKUP($A5986,HeadJournal!$A$1:$NTR$890,COLUMN(HeadJournal!B$1),0),"")</f>
        <v/>
      </c>
      <c r="C5986" s="94" t="str">
        <f>IFERROR(VLOOKUP($A5986,HeadJournal!$A$1:$NTR$890,COLUMN(HeadJournal!C$1),0),"")</f>
        <v/>
      </c>
      <c r="D5986" s="125" t="str">
        <f>IFERROR(VLOOKUP($A5986,HeadJournal!$A$1:$NTR$890,COLUMN(HeadJournal!D$1),0),"")</f>
        <v/>
      </c>
      <c r="E5986" s="95" t="str">
        <f>IFERROR(VLOOKUP($A5986,HeadJournal!$A$1:$NTR$890,COLUMN(HeadJournal!G$1),0),"")</f>
        <v/>
      </c>
      <c r="F5986" s="95" t="str">
        <f t="shared" si="419"/>
        <v/>
      </c>
      <c r="G5986" s="97"/>
      <c r="H5986" s="161"/>
      <c r="I5986" s="97"/>
      <c r="J5986" s="97"/>
      <c r="K5986" s="29"/>
      <c r="L5986" s="29"/>
      <c r="M5986" s="30">
        <f>IFERROR(VLOOKUP($A5986,HeadJournal!$A$1:$J$890,COLUMN(HeadJournal!I$1),0)*($K5986+$L5986)/(SUMIF($A:$A,$A5986,$K:$K)+SUMIF($A:$A,$A5986,$L:$L)),0)</f>
        <v>0</v>
      </c>
      <c r="N5986" s="30">
        <f>IFERROR((VLOOKUP($A5986,HeadJournal!$A$1:$K$890,COLUMN(HeadJournal!K$1),0)-VLOOKUP($A5986,HeadJournal!$A$1:$K$890,COLUMN(HeadJournal!J$1),0))*($K5986+$L5986)/(SUMIF($A:$A,$A5986,$K:$K)+SUMIF($A:$A,$A5986,$L:$L)),0)</f>
        <v>0</v>
      </c>
      <c r="O5986" s="30">
        <f>IFERROR((VLOOKUP($A5986,HeadJournal!$A$1:$L$890,COLUMN(HeadJournal!L$1),0)*($K5986+$L5986)/(SUMIF($A:$A,$A5986,$K:$K)+SUMIF($A:$A,$A5986,$L:$L)))/VLOOKUP($A5986,HeadJournal!$A$1:$L$890,COLUMN(HeadJournal!H$1),0),0)</f>
        <v>0</v>
      </c>
      <c r="P5986" s="30">
        <f>IFERROR(SUM(K5986:O5986)*VLOOKUP($A5986,HeadJournal!$A$1:$L$890,COLUMN(HeadJournal!H$1),0),0)</f>
        <v>0</v>
      </c>
      <c r="Q5986" s="29"/>
      <c r="R5986" s="31"/>
      <c r="S5986" s="31"/>
      <c r="T5986" s="95" t="str">
        <f t="shared" si="420"/>
        <v/>
      </c>
      <c r="U5986" s="32">
        <f t="shared" si="447"/>
        <v>0</v>
      </c>
      <c r="V5986" s="22" t="str">
        <f t="shared" si="448"/>
        <v/>
      </c>
      <c r="X5986" s="33"/>
      <c r="Y5986" s="33"/>
    </row>
    <row r="5987" spans="1:25" x14ac:dyDescent="0.2">
      <c r="A5987" s="93"/>
      <c r="B5987" s="94" t="str">
        <f>IFERROR(VLOOKUP($A5987,HeadJournal!$A$1:$NTR$890,COLUMN(HeadJournal!B$1),0),"")</f>
        <v/>
      </c>
      <c r="C5987" s="94" t="str">
        <f>IFERROR(VLOOKUP($A5987,HeadJournal!$A$1:$NTR$890,COLUMN(HeadJournal!C$1),0),"")</f>
        <v/>
      </c>
      <c r="D5987" s="125" t="str">
        <f>IFERROR(VLOOKUP($A5987,HeadJournal!$A$1:$NTR$890,COLUMN(HeadJournal!D$1),0),"")</f>
        <v/>
      </c>
      <c r="E5987" s="95" t="str">
        <f>IFERROR(VLOOKUP($A5987,HeadJournal!$A$1:$NTR$890,COLUMN(HeadJournal!G$1),0),"")</f>
        <v/>
      </c>
      <c r="F5987" s="95" t="str">
        <f t="shared" si="419"/>
        <v/>
      </c>
      <c r="G5987" s="97"/>
      <c r="H5987" s="161"/>
      <c r="I5987" s="97"/>
      <c r="J5987" s="97"/>
      <c r="K5987" s="29"/>
      <c r="L5987" s="29"/>
      <c r="M5987" s="30">
        <f>IFERROR(VLOOKUP($A5987,HeadJournal!$A$1:$J$890,COLUMN(HeadJournal!I$1),0)*($K5987+$L5987)/(SUMIF($A:$A,$A5987,$K:$K)+SUMIF($A:$A,$A5987,$L:$L)),0)</f>
        <v>0</v>
      </c>
      <c r="N5987" s="30">
        <f>IFERROR((VLOOKUP($A5987,HeadJournal!$A$1:$K$890,COLUMN(HeadJournal!K$1),0)-VLOOKUP($A5987,HeadJournal!$A$1:$K$890,COLUMN(HeadJournal!J$1),0))*($K5987+$L5987)/(SUMIF($A:$A,$A5987,$K:$K)+SUMIF($A:$A,$A5987,$L:$L)),0)</f>
        <v>0</v>
      </c>
      <c r="O5987" s="30">
        <f>IFERROR((VLOOKUP($A5987,HeadJournal!$A$1:$L$890,COLUMN(HeadJournal!L$1),0)*($K5987+$L5987)/(SUMIF($A:$A,$A5987,$K:$K)+SUMIF($A:$A,$A5987,$L:$L)))/VLOOKUP($A5987,HeadJournal!$A$1:$L$890,COLUMN(HeadJournal!H$1),0),0)</f>
        <v>0</v>
      </c>
      <c r="P5987" s="30">
        <f>IFERROR(SUM(K5987:O5987)*VLOOKUP($A5987,HeadJournal!$A$1:$L$890,COLUMN(HeadJournal!H$1),0),0)</f>
        <v>0</v>
      </c>
      <c r="Q5987" s="29"/>
      <c r="R5987" s="31"/>
      <c r="S5987" s="31"/>
      <c r="T5987" s="95" t="str">
        <f t="shared" si="420"/>
        <v/>
      </c>
      <c r="U5987" s="32">
        <f t="shared" si="447"/>
        <v>0</v>
      </c>
      <c r="V5987" s="22" t="str">
        <f t="shared" si="448"/>
        <v/>
      </c>
      <c r="X5987" s="33"/>
      <c r="Y5987" s="33"/>
    </row>
    <row r="5988" spans="1:25" x14ac:dyDescent="0.2">
      <c r="A5988" s="93"/>
      <c r="B5988" s="94" t="str">
        <f>IFERROR(VLOOKUP($A5988,HeadJournal!$A$1:$NTR$890,COLUMN(HeadJournal!B$1),0),"")</f>
        <v/>
      </c>
      <c r="C5988" s="94" t="str">
        <f>IFERROR(VLOOKUP($A5988,HeadJournal!$A$1:$NTR$890,COLUMN(HeadJournal!C$1),0),"")</f>
        <v/>
      </c>
      <c r="D5988" s="125" t="str">
        <f>IFERROR(VLOOKUP($A5988,HeadJournal!$A$1:$NTR$890,COLUMN(HeadJournal!D$1),0),"")</f>
        <v/>
      </c>
      <c r="E5988" s="95" t="str">
        <f>IFERROR(VLOOKUP($A5988,HeadJournal!$A$1:$NTR$890,COLUMN(HeadJournal!G$1),0),"")</f>
        <v/>
      </c>
      <c r="F5988" s="95" t="str">
        <f t="shared" si="419"/>
        <v/>
      </c>
      <c r="G5988" s="97"/>
      <c r="H5988" s="161"/>
      <c r="I5988" s="97"/>
      <c r="J5988" s="97"/>
      <c r="K5988" s="29"/>
      <c r="L5988" s="29"/>
      <c r="M5988" s="30">
        <f>IFERROR(VLOOKUP($A5988,HeadJournal!$A$1:$J$890,COLUMN(HeadJournal!I$1),0)*($K5988+$L5988)/(SUMIF($A:$A,$A5988,$K:$K)+SUMIF($A:$A,$A5988,$L:$L)),0)</f>
        <v>0</v>
      </c>
      <c r="N5988" s="30">
        <f>IFERROR((VLOOKUP($A5988,HeadJournal!$A$1:$K$890,COLUMN(HeadJournal!K$1),0)-VLOOKUP($A5988,HeadJournal!$A$1:$K$890,COLUMN(HeadJournal!J$1),0))*($K5988+$L5988)/(SUMIF($A:$A,$A5988,$K:$K)+SUMIF($A:$A,$A5988,$L:$L)),0)</f>
        <v>0</v>
      </c>
      <c r="O5988" s="30">
        <f>IFERROR((VLOOKUP($A5988,HeadJournal!$A$1:$L$890,COLUMN(HeadJournal!L$1),0)*($K5988+$L5988)/(SUMIF($A:$A,$A5988,$K:$K)+SUMIF($A:$A,$A5988,$L:$L)))/VLOOKUP($A5988,HeadJournal!$A$1:$L$890,COLUMN(HeadJournal!H$1),0),0)</f>
        <v>0</v>
      </c>
      <c r="P5988" s="30">
        <f>IFERROR(SUM(K5988:O5988)*VLOOKUP($A5988,HeadJournal!$A$1:$L$890,COLUMN(HeadJournal!H$1),0),0)</f>
        <v>0</v>
      </c>
      <c r="Q5988" s="29"/>
      <c r="R5988" s="31"/>
      <c r="S5988" s="31"/>
      <c r="T5988" s="95" t="str">
        <f t="shared" si="420"/>
        <v/>
      </c>
      <c r="U5988" s="32">
        <f t="shared" si="447"/>
        <v>0</v>
      </c>
      <c r="V5988" s="22" t="str">
        <f t="shared" si="448"/>
        <v/>
      </c>
      <c r="X5988" s="33"/>
      <c r="Y5988" s="33"/>
    </row>
    <row r="5989" spans="1:25" x14ac:dyDescent="0.2">
      <c r="A5989" s="93"/>
      <c r="B5989" s="94" t="str">
        <f>IFERROR(VLOOKUP($A5989,HeadJournal!$A$1:$NTR$890,COLUMN(HeadJournal!B$1),0),"")</f>
        <v/>
      </c>
      <c r="C5989" s="94" t="str">
        <f>IFERROR(VLOOKUP($A5989,HeadJournal!$A$1:$NTR$890,COLUMN(HeadJournal!C$1),0),"")</f>
        <v/>
      </c>
      <c r="D5989" s="125" t="str">
        <f>IFERROR(VLOOKUP($A5989,HeadJournal!$A$1:$NTR$890,COLUMN(HeadJournal!D$1),0),"")</f>
        <v/>
      </c>
      <c r="E5989" s="95" t="str">
        <f>IFERROR(VLOOKUP($A5989,HeadJournal!$A$1:$NTR$890,COLUMN(HeadJournal!G$1),0),"")</f>
        <v/>
      </c>
      <c r="F5989" s="95" t="str">
        <f t="shared" si="419"/>
        <v/>
      </c>
      <c r="G5989" s="97"/>
      <c r="H5989" s="161"/>
      <c r="I5989" s="97"/>
      <c r="J5989" s="97"/>
      <c r="K5989" s="29"/>
      <c r="L5989" s="29"/>
      <c r="M5989" s="30">
        <f>IFERROR(VLOOKUP($A5989,HeadJournal!$A$1:$J$890,COLUMN(HeadJournal!I$1),0)*($K5989+$L5989)/(SUMIF($A:$A,$A5989,$K:$K)+SUMIF($A:$A,$A5989,$L:$L)),0)</f>
        <v>0</v>
      </c>
      <c r="N5989" s="30">
        <f>IFERROR((VLOOKUP($A5989,HeadJournal!$A$1:$K$890,COLUMN(HeadJournal!K$1),0)-VLOOKUP($A5989,HeadJournal!$A$1:$K$890,COLUMN(HeadJournal!J$1),0))*($K5989+$L5989)/(SUMIF($A:$A,$A5989,$K:$K)+SUMIF($A:$A,$A5989,$L:$L)),0)</f>
        <v>0</v>
      </c>
      <c r="O5989" s="30">
        <f>IFERROR((VLOOKUP($A5989,HeadJournal!$A$1:$L$890,COLUMN(HeadJournal!L$1),0)*($K5989+$L5989)/(SUMIF($A:$A,$A5989,$K:$K)+SUMIF($A:$A,$A5989,$L:$L)))/VLOOKUP($A5989,HeadJournal!$A$1:$L$890,COLUMN(HeadJournal!H$1),0),0)</f>
        <v>0</v>
      </c>
      <c r="P5989" s="30">
        <f>IFERROR(SUM(K5989:O5989)*VLOOKUP($A5989,HeadJournal!$A$1:$L$890,COLUMN(HeadJournal!H$1),0),0)</f>
        <v>0</v>
      </c>
      <c r="Q5989" s="29"/>
      <c r="R5989" s="31"/>
      <c r="S5989" s="31"/>
      <c r="T5989" s="95" t="str">
        <f t="shared" si="420"/>
        <v/>
      </c>
      <c r="U5989" s="32">
        <f t="shared" si="447"/>
        <v>0</v>
      </c>
      <c r="V5989" s="22" t="str">
        <f t="shared" si="448"/>
        <v/>
      </c>
      <c r="X5989" s="33"/>
      <c r="Y5989" s="33"/>
    </row>
    <row r="5990" spans="1:25" x14ac:dyDescent="0.2">
      <c r="A5990" s="93"/>
      <c r="B5990" s="94" t="str">
        <f>IFERROR(VLOOKUP($A5990,HeadJournal!$A$1:$NTR$890,COLUMN(HeadJournal!B$1),0),"")</f>
        <v/>
      </c>
      <c r="C5990" s="94" t="str">
        <f>IFERROR(VLOOKUP($A5990,HeadJournal!$A$1:$NTR$890,COLUMN(HeadJournal!C$1),0),"")</f>
        <v/>
      </c>
      <c r="D5990" s="125" t="str">
        <f>IFERROR(VLOOKUP($A5990,HeadJournal!$A$1:$NTR$890,COLUMN(HeadJournal!D$1),0),"")</f>
        <v/>
      </c>
      <c r="E5990" s="95" t="str">
        <f>IFERROR(VLOOKUP($A5990,HeadJournal!$A$1:$NTR$890,COLUMN(HeadJournal!G$1),0),"")</f>
        <v/>
      </c>
      <c r="F5990" s="95" t="str">
        <f t="shared" si="419"/>
        <v/>
      </c>
      <c r="G5990" s="97"/>
      <c r="H5990" s="161"/>
      <c r="I5990" s="97"/>
      <c r="J5990" s="97"/>
      <c r="K5990" s="29"/>
      <c r="L5990" s="29"/>
      <c r="M5990" s="30">
        <f>IFERROR(VLOOKUP($A5990,HeadJournal!$A$1:$J$890,COLUMN(HeadJournal!I$1),0)*($K5990+$L5990)/(SUMIF($A:$A,$A5990,$K:$K)+SUMIF($A:$A,$A5990,$L:$L)),0)</f>
        <v>0</v>
      </c>
      <c r="N5990" s="30">
        <f>IFERROR((VLOOKUP($A5990,HeadJournal!$A$1:$K$890,COLUMN(HeadJournal!K$1),0)-VLOOKUP($A5990,HeadJournal!$A$1:$K$890,COLUMN(HeadJournal!J$1),0))*($K5990+$L5990)/(SUMIF($A:$A,$A5990,$K:$K)+SUMIF($A:$A,$A5990,$L:$L)),0)</f>
        <v>0</v>
      </c>
      <c r="O5990" s="30">
        <f>IFERROR((VLOOKUP($A5990,HeadJournal!$A$1:$L$890,COLUMN(HeadJournal!L$1),0)*($K5990+$L5990)/(SUMIF($A:$A,$A5990,$K:$K)+SUMIF($A:$A,$A5990,$L:$L)))/VLOOKUP($A5990,HeadJournal!$A$1:$L$890,COLUMN(HeadJournal!H$1),0),0)</f>
        <v>0</v>
      </c>
      <c r="P5990" s="30">
        <f>IFERROR(SUM(K5990:O5990)*VLOOKUP($A5990,HeadJournal!$A$1:$L$890,COLUMN(HeadJournal!H$1),0),0)</f>
        <v>0</v>
      </c>
      <c r="Q5990" s="29"/>
      <c r="R5990" s="31"/>
      <c r="S5990" s="31"/>
      <c r="T5990" s="95" t="str">
        <f t="shared" si="420"/>
        <v/>
      </c>
      <c r="U5990" s="32">
        <f t="shared" si="447"/>
        <v>0</v>
      </c>
      <c r="V5990" s="22" t="str">
        <f t="shared" si="448"/>
        <v/>
      </c>
      <c r="X5990" s="33"/>
      <c r="Y5990" s="33"/>
    </row>
    <row r="5991" spans="1:25" x14ac:dyDescent="0.2">
      <c r="A5991" s="93"/>
      <c r="B5991" s="94" t="str">
        <f>IFERROR(VLOOKUP($A5991,HeadJournal!$A$1:$NTR$890,COLUMN(HeadJournal!B$1),0),"")</f>
        <v/>
      </c>
      <c r="C5991" s="94" t="str">
        <f>IFERROR(VLOOKUP($A5991,HeadJournal!$A$1:$NTR$890,COLUMN(HeadJournal!C$1),0),"")</f>
        <v/>
      </c>
      <c r="D5991" s="125" t="str">
        <f>IFERROR(VLOOKUP($A5991,HeadJournal!$A$1:$NTR$890,COLUMN(HeadJournal!D$1),0),"")</f>
        <v/>
      </c>
      <c r="E5991" s="95" t="str">
        <f>IFERROR(VLOOKUP($A5991,HeadJournal!$A$1:$NTR$890,COLUMN(HeadJournal!G$1),0),"")</f>
        <v/>
      </c>
      <c r="F5991" s="95" t="str">
        <f t="shared" si="419"/>
        <v/>
      </c>
      <c r="G5991" s="97"/>
      <c r="H5991" s="161"/>
      <c r="I5991" s="97"/>
      <c r="J5991" s="97"/>
      <c r="K5991" s="29"/>
      <c r="L5991" s="29"/>
      <c r="M5991" s="30">
        <f>IFERROR(VLOOKUP($A5991,HeadJournal!$A$1:$J$890,COLUMN(HeadJournal!I$1),0)*($K5991+$L5991)/(SUMIF($A:$A,$A5991,$K:$K)+SUMIF($A:$A,$A5991,$L:$L)),0)</f>
        <v>0</v>
      </c>
      <c r="N5991" s="30">
        <f>IFERROR((VLOOKUP($A5991,HeadJournal!$A$1:$K$890,COLUMN(HeadJournal!K$1),0)-VLOOKUP($A5991,HeadJournal!$A$1:$K$890,COLUMN(HeadJournal!J$1),0))*($K5991+$L5991)/(SUMIF($A:$A,$A5991,$K:$K)+SUMIF($A:$A,$A5991,$L:$L)),0)</f>
        <v>0</v>
      </c>
      <c r="O5991" s="30">
        <f>IFERROR((VLOOKUP($A5991,HeadJournal!$A$1:$L$890,COLUMN(HeadJournal!L$1),0)*($K5991+$L5991)/(SUMIF($A:$A,$A5991,$K:$K)+SUMIF($A:$A,$A5991,$L:$L)))/VLOOKUP($A5991,HeadJournal!$A$1:$L$890,COLUMN(HeadJournal!H$1),0),0)</f>
        <v>0</v>
      </c>
      <c r="P5991" s="30">
        <f>IFERROR(SUM(K5991:O5991)*VLOOKUP($A5991,HeadJournal!$A$1:$L$890,COLUMN(HeadJournal!H$1),0),0)</f>
        <v>0</v>
      </c>
      <c r="Q5991" s="29"/>
      <c r="R5991" s="31"/>
      <c r="S5991" s="31"/>
      <c r="T5991" s="95" t="str">
        <f t="shared" si="420"/>
        <v/>
      </c>
      <c r="U5991" s="32">
        <f t="shared" si="447"/>
        <v>0</v>
      </c>
      <c r="V5991" s="22" t="str">
        <f t="shared" si="448"/>
        <v/>
      </c>
      <c r="X5991" s="33"/>
      <c r="Y5991" s="33"/>
    </row>
    <row r="5992" spans="1:25" x14ac:dyDescent="0.2">
      <c r="A5992" s="93"/>
      <c r="B5992" s="94" t="str">
        <f>IFERROR(VLOOKUP($A5992,HeadJournal!$A$1:$NTR$890,COLUMN(HeadJournal!B$1),0),"")</f>
        <v/>
      </c>
      <c r="C5992" s="94" t="str">
        <f>IFERROR(VLOOKUP($A5992,HeadJournal!$A$1:$NTR$890,COLUMN(HeadJournal!C$1),0),"")</f>
        <v/>
      </c>
      <c r="D5992" s="125" t="str">
        <f>IFERROR(VLOOKUP($A5992,HeadJournal!$A$1:$NTR$890,COLUMN(HeadJournal!D$1),0),"")</f>
        <v/>
      </c>
      <c r="E5992" s="95" t="str">
        <f>IFERROR(VLOOKUP($A5992,HeadJournal!$A$1:$NTR$890,COLUMN(HeadJournal!G$1),0),"")</f>
        <v/>
      </c>
      <c r="F5992" s="95" t="str">
        <f t="shared" si="419"/>
        <v/>
      </c>
      <c r="G5992" s="97"/>
      <c r="H5992" s="161"/>
      <c r="I5992" s="97"/>
      <c r="J5992" s="97"/>
      <c r="K5992" s="29"/>
      <c r="L5992" s="29"/>
      <c r="M5992" s="30">
        <f>IFERROR(VLOOKUP($A5992,HeadJournal!$A$1:$J$890,COLUMN(HeadJournal!I$1),0)*($K5992+$L5992)/(SUMIF($A:$A,$A5992,$K:$K)+SUMIF($A:$A,$A5992,$L:$L)),0)</f>
        <v>0</v>
      </c>
      <c r="N5992" s="30">
        <f>IFERROR((VLOOKUP($A5992,HeadJournal!$A$1:$K$890,COLUMN(HeadJournal!K$1),0)-VLOOKUP($A5992,HeadJournal!$A$1:$K$890,COLUMN(HeadJournal!J$1),0))*($K5992+$L5992)/(SUMIF($A:$A,$A5992,$K:$K)+SUMIF($A:$A,$A5992,$L:$L)),0)</f>
        <v>0</v>
      </c>
      <c r="O5992" s="30">
        <f>IFERROR((VLOOKUP($A5992,HeadJournal!$A$1:$L$890,COLUMN(HeadJournal!L$1),0)*($K5992+$L5992)/(SUMIF($A:$A,$A5992,$K:$K)+SUMIF($A:$A,$A5992,$L:$L)))/VLOOKUP($A5992,HeadJournal!$A$1:$L$890,COLUMN(HeadJournal!H$1),0),0)</f>
        <v>0</v>
      </c>
      <c r="P5992" s="30">
        <f>IFERROR(SUM(K5992:O5992)*VLOOKUP($A5992,HeadJournal!$A$1:$L$890,COLUMN(HeadJournal!H$1),0),0)</f>
        <v>0</v>
      </c>
      <c r="Q5992" s="29"/>
      <c r="R5992" s="31"/>
      <c r="S5992" s="31"/>
      <c r="T5992" s="95" t="str">
        <f t="shared" si="420"/>
        <v/>
      </c>
      <c r="U5992" s="32">
        <f t="shared" si="447"/>
        <v>0</v>
      </c>
      <c r="V5992" s="22" t="str">
        <f t="shared" si="448"/>
        <v/>
      </c>
      <c r="X5992" s="33"/>
      <c r="Y5992" s="33"/>
    </row>
    <row r="5993" spans="1:25" x14ac:dyDescent="0.2">
      <c r="A5993" s="93"/>
      <c r="B5993" s="94" t="str">
        <f>IFERROR(VLOOKUP($A5993,HeadJournal!$A$1:$NTR$890,COLUMN(HeadJournal!B$1),0),"")</f>
        <v/>
      </c>
      <c r="C5993" s="94" t="str">
        <f>IFERROR(VLOOKUP($A5993,HeadJournal!$A$1:$NTR$890,COLUMN(HeadJournal!C$1),0),"")</f>
        <v/>
      </c>
      <c r="D5993" s="125" t="str">
        <f>IFERROR(VLOOKUP($A5993,HeadJournal!$A$1:$NTR$890,COLUMN(HeadJournal!D$1),0),"")</f>
        <v/>
      </c>
      <c r="E5993" s="95" t="str">
        <f>IFERROR(VLOOKUP($A5993,HeadJournal!$A$1:$NTR$890,COLUMN(HeadJournal!G$1),0),"")</f>
        <v/>
      </c>
      <c r="F5993" s="95" t="str">
        <f t="shared" si="419"/>
        <v/>
      </c>
      <c r="G5993" s="97"/>
      <c r="H5993" s="161"/>
      <c r="I5993" s="97"/>
      <c r="J5993" s="97"/>
      <c r="K5993" s="29"/>
      <c r="L5993" s="29"/>
      <c r="M5993" s="30">
        <f>IFERROR(VLOOKUP($A5993,HeadJournal!$A$1:$J$890,COLUMN(HeadJournal!I$1),0)*($K5993+$L5993)/(SUMIF($A:$A,$A5993,$K:$K)+SUMIF($A:$A,$A5993,$L:$L)),0)</f>
        <v>0</v>
      </c>
      <c r="N5993" s="30">
        <f>IFERROR((VLOOKUP($A5993,HeadJournal!$A$1:$K$890,COLUMN(HeadJournal!K$1),0)-VLOOKUP($A5993,HeadJournal!$A$1:$K$890,COLUMN(HeadJournal!J$1),0))*($K5993+$L5993)/(SUMIF($A:$A,$A5993,$K:$K)+SUMIF($A:$A,$A5993,$L:$L)),0)</f>
        <v>0</v>
      </c>
      <c r="O5993" s="30">
        <f>IFERROR((VLOOKUP($A5993,HeadJournal!$A$1:$L$890,COLUMN(HeadJournal!L$1),0)*($K5993+$L5993)/(SUMIF($A:$A,$A5993,$K:$K)+SUMIF($A:$A,$A5993,$L:$L)))/VLOOKUP($A5993,HeadJournal!$A$1:$L$890,COLUMN(HeadJournal!H$1),0),0)</f>
        <v>0</v>
      </c>
      <c r="P5993" s="30">
        <f>IFERROR(SUM(K5993:O5993)*VLOOKUP($A5993,HeadJournal!$A$1:$L$890,COLUMN(HeadJournal!H$1),0),0)</f>
        <v>0</v>
      </c>
      <c r="Q5993" s="29"/>
      <c r="R5993" s="31"/>
      <c r="S5993" s="31"/>
      <c r="T5993" s="95" t="str">
        <f t="shared" si="420"/>
        <v/>
      </c>
      <c r="U5993" s="32">
        <f t="shared" si="447"/>
        <v>0</v>
      </c>
      <c r="V5993" s="22" t="str">
        <f t="shared" si="448"/>
        <v/>
      </c>
      <c r="X5993" s="33"/>
      <c r="Y5993" s="33"/>
    </row>
    <row r="5994" spans="1:25" x14ac:dyDescent="0.2">
      <c r="A5994" s="93"/>
      <c r="B5994" s="94" t="str">
        <f>IFERROR(VLOOKUP($A5994,HeadJournal!$A$1:$NTR$890,COLUMN(HeadJournal!B$1),0),"")</f>
        <v/>
      </c>
      <c r="C5994" s="94" t="str">
        <f>IFERROR(VLOOKUP($A5994,HeadJournal!$A$1:$NTR$890,COLUMN(HeadJournal!C$1),0),"")</f>
        <v/>
      </c>
      <c r="D5994" s="125" t="str">
        <f>IFERROR(VLOOKUP($A5994,HeadJournal!$A$1:$NTR$890,COLUMN(HeadJournal!D$1),0),"")</f>
        <v/>
      </c>
      <c r="E5994" s="95" t="str">
        <f>IFERROR(VLOOKUP($A5994,HeadJournal!$A$1:$NTR$890,COLUMN(HeadJournal!G$1),0),"")</f>
        <v/>
      </c>
      <c r="F5994" s="95" t="str">
        <f t="shared" si="419"/>
        <v/>
      </c>
      <c r="G5994" s="97"/>
      <c r="H5994" s="161"/>
      <c r="I5994" s="97"/>
      <c r="J5994" s="97"/>
      <c r="K5994" s="29"/>
      <c r="L5994" s="29"/>
      <c r="M5994" s="30">
        <f>IFERROR(VLOOKUP($A5994,HeadJournal!$A$1:$J$890,COLUMN(HeadJournal!I$1),0)*($K5994+$L5994)/(SUMIF($A:$A,$A5994,$K:$K)+SUMIF($A:$A,$A5994,$L:$L)),0)</f>
        <v>0</v>
      </c>
      <c r="N5994" s="30">
        <f>IFERROR((VLOOKUP($A5994,HeadJournal!$A$1:$K$890,COLUMN(HeadJournal!K$1),0)-VLOOKUP($A5994,HeadJournal!$A$1:$K$890,COLUMN(HeadJournal!J$1),0))*($K5994+$L5994)/(SUMIF($A:$A,$A5994,$K:$K)+SUMIF($A:$A,$A5994,$L:$L)),0)</f>
        <v>0</v>
      </c>
      <c r="O5994" s="30">
        <f>IFERROR((VLOOKUP($A5994,HeadJournal!$A$1:$L$890,COLUMN(HeadJournal!L$1),0)*($K5994+$L5994)/(SUMIF($A:$A,$A5994,$K:$K)+SUMIF($A:$A,$A5994,$L:$L)))/VLOOKUP($A5994,HeadJournal!$A$1:$L$890,COLUMN(HeadJournal!H$1),0),0)</f>
        <v>0</v>
      </c>
      <c r="P5994" s="30">
        <f>IFERROR(SUM(K5994:O5994)*VLOOKUP($A5994,HeadJournal!$A$1:$L$890,COLUMN(HeadJournal!H$1),0),0)</f>
        <v>0</v>
      </c>
      <c r="Q5994" s="29"/>
      <c r="R5994" s="31"/>
      <c r="S5994" s="31"/>
      <c r="T5994" s="95" t="str">
        <f t="shared" si="420"/>
        <v/>
      </c>
      <c r="U5994" s="32">
        <f t="shared" si="447"/>
        <v>0</v>
      </c>
      <c r="V5994" s="22" t="str">
        <f t="shared" si="448"/>
        <v/>
      </c>
      <c r="X5994" s="33"/>
      <c r="Y5994" s="33"/>
    </row>
    <row r="5995" spans="1:25" x14ac:dyDescent="0.2">
      <c r="A5995" s="93"/>
      <c r="B5995" s="94" t="str">
        <f>IFERROR(VLOOKUP($A5995,HeadJournal!$A$1:$NTR$890,COLUMN(HeadJournal!B$1),0),"")</f>
        <v/>
      </c>
      <c r="C5995" s="94" t="str">
        <f>IFERROR(VLOOKUP($A5995,HeadJournal!$A$1:$NTR$890,COLUMN(HeadJournal!C$1),0),"")</f>
        <v/>
      </c>
      <c r="D5995" s="125" t="str">
        <f>IFERROR(VLOOKUP($A5995,HeadJournal!$A$1:$NTR$890,COLUMN(HeadJournal!D$1),0),"")</f>
        <v/>
      </c>
      <c r="E5995" s="95" t="str">
        <f>IFERROR(VLOOKUP($A5995,HeadJournal!$A$1:$NTR$890,COLUMN(HeadJournal!G$1),0),"")</f>
        <v/>
      </c>
      <c r="F5995" s="95" t="str">
        <f t="shared" si="419"/>
        <v/>
      </c>
      <c r="G5995" s="97"/>
      <c r="H5995" s="161"/>
      <c r="I5995" s="97"/>
      <c r="J5995" s="97"/>
      <c r="K5995" s="29"/>
      <c r="L5995" s="29"/>
      <c r="M5995" s="30">
        <f>IFERROR(VLOOKUP($A5995,HeadJournal!$A$1:$J$890,COLUMN(HeadJournal!I$1),0)*($K5995+$L5995)/(SUMIF($A:$A,$A5995,$K:$K)+SUMIF($A:$A,$A5995,$L:$L)),0)</f>
        <v>0</v>
      </c>
      <c r="N5995" s="30">
        <f>IFERROR((VLOOKUP($A5995,HeadJournal!$A$1:$K$890,COLUMN(HeadJournal!K$1),0)-VLOOKUP($A5995,HeadJournal!$A$1:$K$890,COLUMN(HeadJournal!J$1),0))*($K5995+$L5995)/(SUMIF($A:$A,$A5995,$K:$K)+SUMIF($A:$A,$A5995,$L:$L)),0)</f>
        <v>0</v>
      </c>
      <c r="O5995" s="30">
        <f>IFERROR((VLOOKUP($A5995,HeadJournal!$A$1:$L$890,COLUMN(HeadJournal!L$1),0)*($K5995+$L5995)/(SUMIF($A:$A,$A5995,$K:$K)+SUMIF($A:$A,$A5995,$L:$L)))/VLOOKUP($A5995,HeadJournal!$A$1:$L$890,COLUMN(HeadJournal!H$1),0),0)</f>
        <v>0</v>
      </c>
      <c r="P5995" s="30">
        <f>IFERROR(SUM(K5995:O5995)*VLOOKUP($A5995,HeadJournal!$A$1:$L$890,COLUMN(HeadJournal!H$1),0),0)</f>
        <v>0</v>
      </c>
      <c r="Q5995" s="29"/>
      <c r="R5995" s="31"/>
      <c r="S5995" s="31"/>
      <c r="T5995" s="95" t="str">
        <f t="shared" si="420"/>
        <v/>
      </c>
      <c r="U5995" s="32">
        <f t="shared" si="447"/>
        <v>0</v>
      </c>
      <c r="V5995" s="22" t="str">
        <f t="shared" si="448"/>
        <v/>
      </c>
      <c r="X5995" s="33"/>
      <c r="Y5995" s="33"/>
    </row>
    <row r="5996" spans="1:25" x14ac:dyDescent="0.2">
      <c r="A5996" s="93"/>
      <c r="B5996" s="94" t="str">
        <f>IFERROR(VLOOKUP($A5996,HeadJournal!$A$1:$NTR$890,COLUMN(HeadJournal!B$1),0),"")</f>
        <v/>
      </c>
      <c r="C5996" s="94" t="str">
        <f>IFERROR(VLOOKUP($A5996,HeadJournal!$A$1:$NTR$890,COLUMN(HeadJournal!C$1),0),"")</f>
        <v/>
      </c>
      <c r="D5996" s="125" t="str">
        <f>IFERROR(VLOOKUP($A5996,HeadJournal!$A$1:$NTR$890,COLUMN(HeadJournal!D$1),0),"")</f>
        <v/>
      </c>
      <c r="E5996" s="95" t="str">
        <f>IFERROR(VLOOKUP($A5996,HeadJournal!$A$1:$NTR$890,COLUMN(HeadJournal!G$1),0),"")</f>
        <v/>
      </c>
      <c r="F5996" s="95" t="str">
        <f t="shared" si="419"/>
        <v/>
      </c>
      <c r="G5996" s="97"/>
      <c r="H5996" s="161"/>
      <c r="I5996" s="97"/>
      <c r="J5996" s="97"/>
      <c r="K5996" s="29"/>
      <c r="L5996" s="29"/>
      <c r="M5996" s="30">
        <f>IFERROR(VLOOKUP($A5996,HeadJournal!$A$1:$J$890,COLUMN(HeadJournal!I$1),0)*($K5996+$L5996)/(SUMIF($A:$A,$A5996,$K:$K)+SUMIF($A:$A,$A5996,$L:$L)),0)</f>
        <v>0</v>
      </c>
      <c r="N5996" s="30">
        <f>IFERROR((VLOOKUP($A5996,HeadJournal!$A$1:$K$890,COLUMN(HeadJournal!K$1),0)-VLOOKUP($A5996,HeadJournal!$A$1:$K$890,COLUMN(HeadJournal!J$1),0))*($K5996+$L5996)/(SUMIF($A:$A,$A5996,$K:$K)+SUMIF($A:$A,$A5996,$L:$L)),0)</f>
        <v>0</v>
      </c>
      <c r="O5996" s="30">
        <f>IFERROR((VLOOKUP($A5996,HeadJournal!$A$1:$L$890,COLUMN(HeadJournal!L$1),0)*($K5996+$L5996)/(SUMIF($A:$A,$A5996,$K:$K)+SUMIF($A:$A,$A5996,$L:$L)))/VLOOKUP($A5996,HeadJournal!$A$1:$L$890,COLUMN(HeadJournal!H$1),0),0)</f>
        <v>0</v>
      </c>
      <c r="P5996" s="30">
        <f>IFERROR(SUM(K5996:O5996)*VLOOKUP($A5996,HeadJournal!$A$1:$L$890,COLUMN(HeadJournal!H$1),0),0)</f>
        <v>0</v>
      </c>
      <c r="Q5996" s="29"/>
      <c r="R5996" s="31"/>
      <c r="S5996" s="31"/>
      <c r="T5996" s="95" t="str">
        <f t="shared" si="420"/>
        <v/>
      </c>
      <c r="U5996" s="32">
        <f t="shared" si="447"/>
        <v>0</v>
      </c>
      <c r="V5996" s="22" t="str">
        <f t="shared" si="448"/>
        <v/>
      </c>
      <c r="X5996" s="33"/>
      <c r="Y5996" s="33"/>
    </row>
    <row r="5997" spans="1:25" x14ac:dyDescent="0.2">
      <c r="A5997" s="93"/>
      <c r="B5997" s="94" t="str">
        <f>IFERROR(VLOOKUP($A5997,HeadJournal!$A$1:$NTR$890,COLUMN(HeadJournal!B$1),0),"")</f>
        <v/>
      </c>
      <c r="C5997" s="94" t="str">
        <f>IFERROR(VLOOKUP($A5997,HeadJournal!$A$1:$NTR$890,COLUMN(HeadJournal!C$1),0),"")</f>
        <v/>
      </c>
      <c r="D5997" s="125" t="str">
        <f>IFERROR(VLOOKUP($A5997,HeadJournal!$A$1:$NTR$890,COLUMN(HeadJournal!D$1),0),"")</f>
        <v/>
      </c>
      <c r="E5997" s="95" t="str">
        <f>IFERROR(VLOOKUP($A5997,HeadJournal!$A$1:$NTR$890,COLUMN(HeadJournal!G$1),0),"")</f>
        <v/>
      </c>
      <c r="F5997" s="95" t="str">
        <f t="shared" si="419"/>
        <v/>
      </c>
      <c r="G5997" s="97"/>
      <c r="H5997" s="161"/>
      <c r="I5997" s="97"/>
      <c r="J5997" s="97"/>
      <c r="K5997" s="29"/>
      <c r="L5997" s="29"/>
      <c r="M5997" s="30">
        <f>IFERROR(VLOOKUP($A5997,HeadJournal!$A$1:$J$890,COLUMN(HeadJournal!I$1),0)*($K5997+$L5997)/(SUMIF($A:$A,$A5997,$K:$K)+SUMIF($A:$A,$A5997,$L:$L)),0)</f>
        <v>0</v>
      </c>
      <c r="N5997" s="30">
        <f>IFERROR((VLOOKUP($A5997,HeadJournal!$A$1:$K$890,COLUMN(HeadJournal!K$1),0)-VLOOKUP($A5997,HeadJournal!$A$1:$K$890,COLUMN(HeadJournal!J$1),0))*($K5997+$L5997)/(SUMIF($A:$A,$A5997,$K:$K)+SUMIF($A:$A,$A5997,$L:$L)),0)</f>
        <v>0</v>
      </c>
      <c r="O5997" s="30">
        <f>IFERROR((VLOOKUP($A5997,HeadJournal!$A$1:$L$890,COLUMN(HeadJournal!L$1),0)*($K5997+$L5997)/(SUMIF($A:$A,$A5997,$K:$K)+SUMIF($A:$A,$A5997,$L:$L)))/VLOOKUP($A5997,HeadJournal!$A$1:$L$890,COLUMN(HeadJournal!H$1),0),0)</f>
        <v>0</v>
      </c>
      <c r="P5997" s="30">
        <f>IFERROR(SUM(K5997:O5997)*VLOOKUP($A5997,HeadJournal!$A$1:$L$890,COLUMN(HeadJournal!H$1),0),0)</f>
        <v>0</v>
      </c>
      <c r="Q5997" s="29"/>
      <c r="R5997" s="31"/>
      <c r="S5997" s="31"/>
      <c r="T5997" s="95" t="str">
        <f t="shared" si="420"/>
        <v/>
      </c>
      <c r="U5997" s="32">
        <f t="shared" si="447"/>
        <v>0</v>
      </c>
      <c r="V5997" s="22" t="str">
        <f t="shared" si="448"/>
        <v/>
      </c>
      <c r="X5997" s="33"/>
      <c r="Y5997" s="33"/>
    </row>
    <row r="5998" spans="1:25" x14ac:dyDescent="0.2">
      <c r="A5998" s="93"/>
      <c r="B5998" s="94" t="str">
        <f>IFERROR(VLOOKUP($A5998,HeadJournal!$A$1:$NTR$890,COLUMN(HeadJournal!B$1),0),"")</f>
        <v/>
      </c>
      <c r="C5998" s="94" t="str">
        <f>IFERROR(VLOOKUP($A5998,HeadJournal!$A$1:$NTR$890,COLUMN(HeadJournal!C$1),0),"")</f>
        <v/>
      </c>
      <c r="D5998" s="125" t="str">
        <f>IFERROR(VLOOKUP($A5998,HeadJournal!$A$1:$NTR$890,COLUMN(HeadJournal!D$1),0),"")</f>
        <v/>
      </c>
      <c r="E5998" s="95" t="str">
        <f>IFERROR(VLOOKUP($A5998,HeadJournal!$A$1:$NTR$890,COLUMN(HeadJournal!G$1),0),"")</f>
        <v/>
      </c>
      <c r="F5998" s="95" t="str">
        <f t="shared" si="419"/>
        <v/>
      </c>
      <c r="G5998" s="97"/>
      <c r="H5998" s="161"/>
      <c r="I5998" s="97"/>
      <c r="J5998" s="97"/>
      <c r="K5998" s="29"/>
      <c r="L5998" s="29"/>
      <c r="M5998" s="30">
        <f>IFERROR(VLOOKUP($A5998,HeadJournal!$A$1:$J$890,COLUMN(HeadJournal!I$1),0)*($K5998+$L5998)/(SUMIF($A:$A,$A5998,$K:$K)+SUMIF($A:$A,$A5998,$L:$L)),0)</f>
        <v>0</v>
      </c>
      <c r="N5998" s="30">
        <f>IFERROR((VLOOKUP($A5998,HeadJournal!$A$1:$K$890,COLUMN(HeadJournal!K$1),0)-VLOOKUP($A5998,HeadJournal!$A$1:$K$890,COLUMN(HeadJournal!J$1),0))*($K5998+$L5998)/(SUMIF($A:$A,$A5998,$K:$K)+SUMIF($A:$A,$A5998,$L:$L)),0)</f>
        <v>0</v>
      </c>
      <c r="O5998" s="30">
        <f>IFERROR((VLOOKUP($A5998,HeadJournal!$A$1:$L$890,COLUMN(HeadJournal!L$1),0)*($K5998+$L5998)/(SUMIF($A:$A,$A5998,$K:$K)+SUMIF($A:$A,$A5998,$L:$L)))/VLOOKUP($A5998,HeadJournal!$A$1:$L$890,COLUMN(HeadJournal!H$1),0),0)</f>
        <v>0</v>
      </c>
      <c r="P5998" s="30">
        <f>IFERROR(SUM(K5998:O5998)*VLOOKUP($A5998,HeadJournal!$A$1:$L$890,COLUMN(HeadJournal!H$1),0),0)</f>
        <v>0</v>
      </c>
      <c r="Q5998" s="29"/>
      <c r="R5998" s="31"/>
      <c r="S5998" s="31"/>
      <c r="T5998" s="95" t="str">
        <f t="shared" si="420"/>
        <v/>
      </c>
      <c r="U5998" s="32">
        <f t="shared" si="447"/>
        <v>0</v>
      </c>
      <c r="V5998" s="22" t="str">
        <f t="shared" si="448"/>
        <v/>
      </c>
      <c r="X5998" s="33"/>
      <c r="Y5998" s="33"/>
    </row>
    <row r="5999" spans="1:25" x14ac:dyDescent="0.2">
      <c r="A5999" s="93"/>
      <c r="B5999" s="94" t="str">
        <f>IFERROR(VLOOKUP($A5999,HeadJournal!$A$1:$NTR$890,COLUMN(HeadJournal!B$1),0),"")</f>
        <v/>
      </c>
      <c r="C5999" s="94" t="str">
        <f>IFERROR(VLOOKUP($A5999,HeadJournal!$A$1:$NTR$890,COLUMN(HeadJournal!C$1),0),"")</f>
        <v/>
      </c>
      <c r="D5999" s="125" t="str">
        <f>IFERROR(VLOOKUP($A5999,HeadJournal!$A$1:$NTR$890,COLUMN(HeadJournal!D$1),0),"")</f>
        <v/>
      </c>
      <c r="E5999" s="95" t="str">
        <f>IFERROR(VLOOKUP($A5999,HeadJournal!$A$1:$NTR$890,COLUMN(HeadJournal!G$1),0),"")</f>
        <v/>
      </c>
      <c r="F5999" s="95" t="str">
        <f t="shared" si="419"/>
        <v/>
      </c>
      <c r="G5999" s="97"/>
      <c r="H5999" s="161"/>
      <c r="I5999" s="97"/>
      <c r="J5999" s="97"/>
      <c r="K5999" s="29"/>
      <c r="L5999" s="29"/>
      <c r="M5999" s="30">
        <f>IFERROR(VLOOKUP($A5999,HeadJournal!$A$1:$J$890,COLUMN(HeadJournal!I$1),0)*($K5999+$L5999)/(SUMIF($A:$A,$A5999,$K:$K)+SUMIF($A:$A,$A5999,$L:$L)),0)</f>
        <v>0</v>
      </c>
      <c r="N5999" s="30">
        <f>IFERROR((VLOOKUP($A5999,HeadJournal!$A$1:$K$890,COLUMN(HeadJournal!K$1),0)-VLOOKUP($A5999,HeadJournal!$A$1:$K$890,COLUMN(HeadJournal!J$1),0))*($K5999+$L5999)/(SUMIF($A:$A,$A5999,$K:$K)+SUMIF($A:$A,$A5999,$L:$L)),0)</f>
        <v>0</v>
      </c>
      <c r="O5999" s="30">
        <f>IFERROR((VLOOKUP($A5999,HeadJournal!$A$1:$L$890,COLUMN(HeadJournal!L$1),0)*($K5999+$L5999)/(SUMIF($A:$A,$A5999,$K:$K)+SUMIF($A:$A,$A5999,$L:$L)))/VLOOKUP($A5999,HeadJournal!$A$1:$L$890,COLUMN(HeadJournal!H$1),0),0)</f>
        <v>0</v>
      </c>
      <c r="P5999" s="30">
        <f>IFERROR(SUM(K5999:O5999)*VLOOKUP($A5999,HeadJournal!$A$1:$L$890,COLUMN(HeadJournal!H$1),0),0)</f>
        <v>0</v>
      </c>
      <c r="Q5999" s="29"/>
      <c r="R5999" s="31"/>
      <c r="S5999" s="31"/>
      <c r="T5999" s="95" t="str">
        <f t="shared" si="420"/>
        <v/>
      </c>
      <c r="U5999" s="32">
        <f t="shared" si="447"/>
        <v>0</v>
      </c>
      <c r="V5999" s="22" t="str">
        <f t="shared" si="448"/>
        <v/>
      </c>
      <c r="X5999" s="33"/>
      <c r="Y5999" s="33"/>
    </row>
    <row r="6000" spans="1:25" x14ac:dyDescent="0.2">
      <c r="A6000" s="93"/>
      <c r="B6000" s="94" t="str">
        <f>IFERROR(VLOOKUP($A6000,HeadJournal!$A$1:$NTR$890,COLUMN(HeadJournal!B$1),0),"")</f>
        <v/>
      </c>
      <c r="C6000" s="94" t="str">
        <f>IFERROR(VLOOKUP($A6000,HeadJournal!$A$1:$NTR$890,COLUMN(HeadJournal!C$1),0),"")</f>
        <v/>
      </c>
      <c r="D6000" s="125" t="str">
        <f>IFERROR(VLOOKUP($A6000,HeadJournal!$A$1:$NTR$890,COLUMN(HeadJournal!D$1),0),"")</f>
        <v/>
      </c>
      <c r="E6000" s="95" t="str">
        <f>IFERROR(VLOOKUP($A6000,HeadJournal!$A$1:$NTR$890,COLUMN(HeadJournal!G$1),0),"")</f>
        <v/>
      </c>
      <c r="F6000" s="95" t="str">
        <f t="shared" si="419"/>
        <v/>
      </c>
      <c r="G6000" s="97"/>
      <c r="H6000" s="161"/>
      <c r="I6000" s="97"/>
      <c r="J6000" s="97"/>
      <c r="K6000" s="29"/>
      <c r="L6000" s="29"/>
      <c r="M6000" s="30">
        <f>IFERROR(VLOOKUP($A6000,HeadJournal!$A$1:$J$890,COLUMN(HeadJournal!I$1),0)*($K6000+$L6000)/(SUMIF($A:$A,$A6000,$K:$K)+SUMIF($A:$A,$A6000,$L:$L)),0)</f>
        <v>0</v>
      </c>
      <c r="N6000" s="30">
        <f>IFERROR((VLOOKUP($A6000,HeadJournal!$A$1:$K$890,COLUMN(HeadJournal!K$1),0)-VLOOKUP($A6000,HeadJournal!$A$1:$K$890,COLUMN(HeadJournal!J$1),0))*($K6000+$L6000)/(SUMIF($A:$A,$A6000,$K:$K)+SUMIF($A:$A,$A6000,$L:$L)),0)</f>
        <v>0</v>
      </c>
      <c r="O6000" s="30">
        <f>IFERROR((VLOOKUP($A6000,HeadJournal!$A$1:$L$890,COLUMN(HeadJournal!L$1),0)*($K6000+$L6000)/(SUMIF($A:$A,$A6000,$K:$K)+SUMIF($A:$A,$A6000,$L:$L)))/VLOOKUP($A6000,HeadJournal!$A$1:$L$890,COLUMN(HeadJournal!H$1),0),0)</f>
        <v>0</v>
      </c>
      <c r="P6000" s="30">
        <f>IFERROR(SUM(K6000:O6000)*VLOOKUP($A6000,HeadJournal!$A$1:$L$890,COLUMN(HeadJournal!H$1),0),0)</f>
        <v>0</v>
      </c>
      <c r="Q6000" s="29"/>
      <c r="R6000" s="31"/>
      <c r="S6000" s="31"/>
      <c r="T6000" s="95" t="str">
        <f t="shared" si="420"/>
        <v/>
      </c>
      <c r="U6000" s="32">
        <f t="shared" si="447"/>
        <v>0</v>
      </c>
      <c r="V6000" s="22" t="str">
        <f t="shared" si="448"/>
        <v/>
      </c>
      <c r="X6000" s="33"/>
      <c r="Y6000" s="33"/>
    </row>
    <row r="6001" spans="1:25" x14ac:dyDescent="0.2">
      <c r="A6001" s="93"/>
      <c r="B6001" s="94" t="str">
        <f>IFERROR(VLOOKUP($A6001,HeadJournal!$A$1:$NTR$890,COLUMN(HeadJournal!B$1),0),"")</f>
        <v/>
      </c>
      <c r="C6001" s="94" t="str">
        <f>IFERROR(VLOOKUP($A6001,HeadJournal!$A$1:$NTR$890,COLUMN(HeadJournal!C$1),0),"")</f>
        <v/>
      </c>
      <c r="D6001" s="125" t="str">
        <f>IFERROR(VLOOKUP($A6001,HeadJournal!$A$1:$NTR$890,COLUMN(HeadJournal!D$1),0),"")</f>
        <v/>
      </c>
      <c r="E6001" s="95" t="str">
        <f>IFERROR(VLOOKUP($A6001,HeadJournal!$A$1:$NTR$890,COLUMN(HeadJournal!G$1),0),"")</f>
        <v/>
      </c>
      <c r="F6001" s="95" t="str">
        <f t="shared" si="419"/>
        <v/>
      </c>
      <c r="G6001" s="97"/>
      <c r="H6001" s="161"/>
      <c r="I6001" s="97"/>
      <c r="J6001" s="97"/>
      <c r="K6001" s="29"/>
      <c r="L6001" s="29"/>
      <c r="M6001" s="30">
        <f>IFERROR(VLOOKUP($A6001,HeadJournal!$A$1:$J$890,COLUMN(HeadJournal!I$1),0)*($K6001+$L6001)/(SUMIF($A:$A,$A6001,$K:$K)+SUMIF($A:$A,$A6001,$L:$L)),0)</f>
        <v>0</v>
      </c>
      <c r="N6001" s="30">
        <f>IFERROR((VLOOKUP($A6001,HeadJournal!$A$1:$K$890,COLUMN(HeadJournal!K$1),0)-VLOOKUP($A6001,HeadJournal!$A$1:$K$890,COLUMN(HeadJournal!J$1),0))*($K6001+$L6001)/(SUMIF($A:$A,$A6001,$K:$K)+SUMIF($A:$A,$A6001,$L:$L)),0)</f>
        <v>0</v>
      </c>
      <c r="O6001" s="30">
        <f>IFERROR((VLOOKUP($A6001,HeadJournal!$A$1:$L$890,COLUMN(HeadJournal!L$1),0)*($K6001+$L6001)/(SUMIF($A:$A,$A6001,$K:$K)+SUMIF($A:$A,$A6001,$L:$L)))/VLOOKUP($A6001,HeadJournal!$A$1:$L$890,COLUMN(HeadJournal!H$1),0),0)</f>
        <v>0</v>
      </c>
      <c r="P6001" s="30">
        <f>IFERROR(SUM(K6001:O6001)*VLOOKUP($A6001,HeadJournal!$A$1:$L$890,COLUMN(HeadJournal!H$1),0),0)</f>
        <v>0</v>
      </c>
      <c r="Q6001" s="29"/>
      <c r="R6001" s="31"/>
      <c r="S6001" s="31"/>
      <c r="T6001" s="95" t="str">
        <f t="shared" si="420"/>
        <v/>
      </c>
      <c r="U6001" s="32">
        <f t="shared" si="447"/>
        <v>0</v>
      </c>
      <c r="V6001" s="22" t="str">
        <f t="shared" si="448"/>
        <v/>
      </c>
      <c r="X6001" s="33"/>
      <c r="Y6001" s="33"/>
    </row>
    <row r="6002" spans="1:25" x14ac:dyDescent="0.2">
      <c r="A6002" s="93"/>
      <c r="B6002" s="94" t="str">
        <f>IFERROR(VLOOKUP($A6002,HeadJournal!$A$1:$NTR$890,COLUMN(HeadJournal!B$1),0),"")</f>
        <v/>
      </c>
      <c r="C6002" s="94" t="str">
        <f>IFERROR(VLOOKUP($A6002,HeadJournal!$A$1:$NTR$890,COLUMN(HeadJournal!C$1),0),"")</f>
        <v/>
      </c>
      <c r="D6002" s="125" t="str">
        <f>IFERROR(VLOOKUP($A6002,HeadJournal!$A$1:$NTR$890,COLUMN(HeadJournal!D$1),0),"")</f>
        <v/>
      </c>
      <c r="E6002" s="95" t="str">
        <f>IFERROR(VLOOKUP($A6002,HeadJournal!$A$1:$NTR$890,COLUMN(HeadJournal!G$1),0),"")</f>
        <v/>
      </c>
      <c r="F6002" s="95" t="str">
        <f t="shared" si="419"/>
        <v/>
      </c>
      <c r="G6002" s="97"/>
      <c r="H6002" s="161"/>
      <c r="I6002" s="97"/>
      <c r="J6002" s="97"/>
      <c r="K6002" s="29"/>
      <c r="L6002" s="29"/>
      <c r="M6002" s="30">
        <f>IFERROR(VLOOKUP($A6002,HeadJournal!$A$1:$J$890,COLUMN(HeadJournal!I$1),0)*($K6002+$L6002)/(SUMIF($A:$A,$A6002,$K:$K)+SUMIF($A:$A,$A6002,$L:$L)),0)</f>
        <v>0</v>
      </c>
      <c r="N6002" s="30">
        <f>IFERROR((VLOOKUP($A6002,HeadJournal!$A$1:$K$890,COLUMN(HeadJournal!K$1),0)-VLOOKUP($A6002,HeadJournal!$A$1:$K$890,COLUMN(HeadJournal!J$1),0))*($K6002+$L6002)/(SUMIF($A:$A,$A6002,$K:$K)+SUMIF($A:$A,$A6002,$L:$L)),0)</f>
        <v>0</v>
      </c>
      <c r="O6002" s="30">
        <f>IFERROR((VLOOKUP($A6002,HeadJournal!$A$1:$L$890,COLUMN(HeadJournal!L$1),0)*($K6002+$L6002)/(SUMIF($A:$A,$A6002,$K:$K)+SUMIF($A:$A,$A6002,$L:$L)))/VLOOKUP($A6002,HeadJournal!$A$1:$L$890,COLUMN(HeadJournal!H$1),0),0)</f>
        <v>0</v>
      </c>
      <c r="P6002" s="30">
        <f>IFERROR(SUM(K6002:O6002)*VLOOKUP($A6002,HeadJournal!$A$1:$L$890,COLUMN(HeadJournal!H$1),0),0)</f>
        <v>0</v>
      </c>
      <c r="Q6002" s="29"/>
      <c r="R6002" s="31"/>
      <c r="S6002" s="31"/>
      <c r="T6002" s="95" t="str">
        <f t="shared" si="420"/>
        <v/>
      </c>
      <c r="U6002" s="32">
        <f t="shared" si="447"/>
        <v>0</v>
      </c>
      <c r="V6002" s="22" t="str">
        <f t="shared" si="448"/>
        <v/>
      </c>
      <c r="X6002" s="33"/>
      <c r="Y6002" s="33"/>
    </row>
    <row r="6003" spans="1:25" x14ac:dyDescent="0.2">
      <c r="A6003" s="93"/>
      <c r="B6003" s="94" t="str">
        <f>IFERROR(VLOOKUP($A6003,HeadJournal!$A$1:$NTR$890,COLUMN(HeadJournal!B$1),0),"")</f>
        <v/>
      </c>
      <c r="C6003" s="94" t="str">
        <f>IFERROR(VLOOKUP($A6003,HeadJournal!$A$1:$NTR$890,COLUMN(HeadJournal!C$1),0),"")</f>
        <v/>
      </c>
      <c r="D6003" s="125" t="str">
        <f>IFERROR(VLOOKUP($A6003,HeadJournal!$A$1:$NTR$890,COLUMN(HeadJournal!D$1),0),"")</f>
        <v/>
      </c>
      <c r="E6003" s="95" t="str">
        <f>IFERROR(VLOOKUP($A6003,HeadJournal!$A$1:$NTR$890,COLUMN(HeadJournal!G$1),0),"")</f>
        <v/>
      </c>
      <c r="F6003" s="95" t="str">
        <f t="shared" si="419"/>
        <v/>
      </c>
      <c r="G6003" s="97"/>
      <c r="H6003" s="161"/>
      <c r="I6003" s="97"/>
      <c r="J6003" s="97"/>
      <c r="K6003" s="29"/>
      <c r="L6003" s="29"/>
      <c r="M6003" s="30">
        <f>IFERROR(VLOOKUP($A6003,HeadJournal!$A$1:$J$890,COLUMN(HeadJournal!I$1),0)*($K6003+$L6003)/(SUMIF($A:$A,$A6003,$K:$K)+SUMIF($A:$A,$A6003,$L:$L)),0)</f>
        <v>0</v>
      </c>
      <c r="N6003" s="30">
        <f>IFERROR((VLOOKUP($A6003,HeadJournal!$A$1:$K$890,COLUMN(HeadJournal!K$1),0)-VLOOKUP($A6003,HeadJournal!$A$1:$K$890,COLUMN(HeadJournal!J$1),0))*($K6003+$L6003)/(SUMIF($A:$A,$A6003,$K:$K)+SUMIF($A:$A,$A6003,$L:$L)),0)</f>
        <v>0</v>
      </c>
      <c r="O6003" s="30">
        <f>IFERROR((VLOOKUP($A6003,HeadJournal!$A$1:$L$890,COLUMN(HeadJournal!L$1),0)*($K6003+$L6003)/(SUMIF($A:$A,$A6003,$K:$K)+SUMIF($A:$A,$A6003,$L:$L)))/VLOOKUP($A6003,HeadJournal!$A$1:$L$890,COLUMN(HeadJournal!H$1),0),0)</f>
        <v>0</v>
      </c>
      <c r="P6003" s="30">
        <f>IFERROR(SUM(K6003:O6003)*VLOOKUP($A6003,HeadJournal!$A$1:$L$890,COLUMN(HeadJournal!H$1),0),0)</f>
        <v>0</v>
      </c>
      <c r="Q6003" s="29"/>
      <c r="R6003" s="31"/>
      <c r="S6003" s="31"/>
      <c r="T6003" s="95" t="str">
        <f t="shared" si="420"/>
        <v/>
      </c>
      <c r="U6003" s="32">
        <f t="shared" si="447"/>
        <v>0</v>
      </c>
      <c r="V6003" s="22" t="str">
        <f t="shared" si="448"/>
        <v/>
      </c>
      <c r="X6003" s="33"/>
      <c r="Y6003" s="33"/>
    </row>
    <row r="6004" spans="1:25" x14ac:dyDescent="0.2">
      <c r="A6004" s="93"/>
      <c r="B6004" s="94" t="str">
        <f>IFERROR(VLOOKUP($A6004,HeadJournal!$A$1:$NTR$890,COLUMN(HeadJournal!B$1),0),"")</f>
        <v/>
      </c>
      <c r="C6004" s="94" t="str">
        <f>IFERROR(VLOOKUP($A6004,HeadJournal!$A$1:$NTR$890,COLUMN(HeadJournal!C$1),0),"")</f>
        <v/>
      </c>
      <c r="D6004" s="125" t="str">
        <f>IFERROR(VLOOKUP($A6004,HeadJournal!$A$1:$NTR$890,COLUMN(HeadJournal!D$1),0),"")</f>
        <v/>
      </c>
      <c r="E6004" s="95" t="str">
        <f>IFERROR(VLOOKUP($A6004,HeadJournal!$A$1:$NTR$890,COLUMN(HeadJournal!G$1),0),"")</f>
        <v/>
      </c>
      <c r="F6004" s="95" t="str">
        <f t="shared" si="419"/>
        <v/>
      </c>
      <c r="G6004" s="97"/>
      <c r="H6004" s="161"/>
      <c r="I6004" s="97"/>
      <c r="J6004" s="97"/>
      <c r="K6004" s="29"/>
      <c r="L6004" s="29"/>
      <c r="M6004" s="30">
        <f>IFERROR(VLOOKUP($A6004,HeadJournal!$A$1:$J$890,COLUMN(HeadJournal!I$1),0)*($K6004+$L6004)/(SUMIF($A:$A,$A6004,$K:$K)+SUMIF($A:$A,$A6004,$L:$L)),0)</f>
        <v>0</v>
      </c>
      <c r="N6004" s="30">
        <f>IFERROR((VLOOKUP($A6004,HeadJournal!$A$1:$K$890,COLUMN(HeadJournal!K$1),0)-VLOOKUP($A6004,HeadJournal!$A$1:$K$890,COLUMN(HeadJournal!J$1),0))*($K6004+$L6004)/(SUMIF($A:$A,$A6004,$K:$K)+SUMIF($A:$A,$A6004,$L:$L)),0)</f>
        <v>0</v>
      </c>
      <c r="O6004" s="30">
        <f>IFERROR((VLOOKUP($A6004,HeadJournal!$A$1:$L$890,COLUMN(HeadJournal!L$1),0)*($K6004+$L6004)/(SUMIF($A:$A,$A6004,$K:$K)+SUMIF($A:$A,$A6004,$L:$L)))/VLOOKUP($A6004,HeadJournal!$A$1:$L$890,COLUMN(HeadJournal!H$1),0),0)</f>
        <v>0</v>
      </c>
      <c r="P6004" s="30">
        <f>IFERROR(SUM(K6004:O6004)*VLOOKUP($A6004,HeadJournal!$A$1:$L$890,COLUMN(HeadJournal!H$1),0),0)</f>
        <v>0</v>
      </c>
      <c r="Q6004" s="29"/>
      <c r="R6004" s="31"/>
      <c r="S6004" s="31"/>
      <c r="T6004" s="95" t="str">
        <f t="shared" si="420"/>
        <v/>
      </c>
      <c r="U6004" s="32">
        <f t="shared" si="447"/>
        <v>0</v>
      </c>
      <c r="V6004" s="22" t="str">
        <f t="shared" si="448"/>
        <v/>
      </c>
      <c r="X6004" s="33"/>
      <c r="Y6004" s="33"/>
    </row>
    <row r="6005" spans="1:25" x14ac:dyDescent="0.2">
      <c r="A6005" s="93"/>
      <c r="B6005" s="94" t="str">
        <f>IFERROR(VLOOKUP($A6005,HeadJournal!$A$1:$NTR$890,COLUMN(HeadJournal!B$1),0),"")</f>
        <v/>
      </c>
      <c r="C6005" s="94" t="str">
        <f>IFERROR(VLOOKUP($A6005,HeadJournal!$A$1:$NTR$890,COLUMN(HeadJournal!C$1),0),"")</f>
        <v/>
      </c>
      <c r="D6005" s="125" t="str">
        <f>IFERROR(VLOOKUP($A6005,HeadJournal!$A$1:$NTR$890,COLUMN(HeadJournal!D$1),0),"")</f>
        <v/>
      </c>
      <c r="E6005" s="95" t="str">
        <f>IFERROR(VLOOKUP($A6005,HeadJournal!$A$1:$NTR$890,COLUMN(HeadJournal!G$1),0),"")</f>
        <v/>
      </c>
      <c r="F6005" s="95" t="str">
        <f t="shared" si="419"/>
        <v/>
      </c>
      <c r="G6005" s="97"/>
      <c r="H6005" s="161"/>
      <c r="I6005" s="97"/>
      <c r="J6005" s="97"/>
      <c r="K6005" s="29"/>
      <c r="L6005" s="29"/>
      <c r="M6005" s="30">
        <f>IFERROR(VLOOKUP($A6005,HeadJournal!$A$1:$J$890,COLUMN(HeadJournal!I$1),0)*($K6005+$L6005)/(SUMIF($A:$A,$A6005,$K:$K)+SUMIF($A:$A,$A6005,$L:$L)),0)</f>
        <v>0</v>
      </c>
      <c r="N6005" s="30">
        <f>IFERROR((VLOOKUP($A6005,HeadJournal!$A$1:$K$890,COLUMN(HeadJournal!K$1),0)-VLOOKUP($A6005,HeadJournal!$A$1:$K$890,COLUMN(HeadJournal!J$1),0))*($K6005+$L6005)/(SUMIF($A:$A,$A6005,$K:$K)+SUMIF($A:$A,$A6005,$L:$L)),0)</f>
        <v>0</v>
      </c>
      <c r="O6005" s="30">
        <f>IFERROR((VLOOKUP($A6005,HeadJournal!$A$1:$L$890,COLUMN(HeadJournal!L$1),0)*($K6005+$L6005)/(SUMIF($A:$A,$A6005,$K:$K)+SUMIF($A:$A,$A6005,$L:$L)))/VLOOKUP($A6005,HeadJournal!$A$1:$L$890,COLUMN(HeadJournal!H$1),0),0)</f>
        <v>0</v>
      </c>
      <c r="P6005" s="30">
        <f>IFERROR(SUM(K6005:O6005)*VLOOKUP($A6005,HeadJournal!$A$1:$L$890,COLUMN(HeadJournal!H$1),0),0)</f>
        <v>0</v>
      </c>
      <c r="Q6005" s="29"/>
      <c r="R6005" s="31"/>
      <c r="S6005" s="31"/>
      <c r="T6005" s="95" t="str">
        <f t="shared" si="420"/>
        <v/>
      </c>
      <c r="U6005" s="32">
        <f t="shared" si="447"/>
        <v>0</v>
      </c>
      <c r="V6005" s="22" t="str">
        <f t="shared" si="448"/>
        <v/>
      </c>
      <c r="X6005" s="33"/>
      <c r="Y6005" s="33"/>
    </row>
    <row r="6006" spans="1:25" x14ac:dyDescent="0.2">
      <c r="A6006" s="93"/>
      <c r="B6006" s="94" t="str">
        <f>IFERROR(VLOOKUP($A6006,HeadJournal!$A$1:$NTR$890,COLUMN(HeadJournal!B$1),0),"")</f>
        <v/>
      </c>
      <c r="C6006" s="94" t="str">
        <f>IFERROR(VLOOKUP($A6006,HeadJournal!$A$1:$NTR$890,COLUMN(HeadJournal!C$1),0),"")</f>
        <v/>
      </c>
      <c r="D6006" s="125" t="str">
        <f>IFERROR(VLOOKUP($A6006,HeadJournal!$A$1:$NTR$890,COLUMN(HeadJournal!D$1),0),"")</f>
        <v/>
      </c>
      <c r="E6006" s="95" t="str">
        <f>IFERROR(VLOOKUP($A6006,HeadJournal!$A$1:$NTR$890,COLUMN(HeadJournal!G$1),0),"")</f>
        <v/>
      </c>
      <c r="F6006" s="95" t="str">
        <f t="shared" si="419"/>
        <v/>
      </c>
      <c r="G6006" s="97"/>
      <c r="H6006" s="161"/>
      <c r="I6006" s="97"/>
      <c r="J6006" s="97"/>
      <c r="K6006" s="29"/>
      <c r="L6006" s="29"/>
      <c r="M6006" s="30">
        <f>IFERROR(VLOOKUP($A6006,HeadJournal!$A$1:$J$890,COLUMN(HeadJournal!I$1),0)*($K6006+$L6006)/(SUMIF($A:$A,$A6006,$K:$K)+SUMIF($A:$A,$A6006,$L:$L)),0)</f>
        <v>0</v>
      </c>
      <c r="N6006" s="30">
        <f>IFERROR((VLOOKUP($A6006,HeadJournal!$A$1:$K$890,COLUMN(HeadJournal!K$1),0)-VLOOKUP($A6006,HeadJournal!$A$1:$K$890,COLUMN(HeadJournal!J$1),0))*($K6006+$L6006)/(SUMIF($A:$A,$A6006,$K:$K)+SUMIF($A:$A,$A6006,$L:$L)),0)</f>
        <v>0</v>
      </c>
      <c r="O6006" s="30">
        <f>IFERROR((VLOOKUP($A6006,HeadJournal!$A$1:$L$890,COLUMN(HeadJournal!L$1),0)*($K6006+$L6006)/(SUMIF($A:$A,$A6006,$K:$K)+SUMIF($A:$A,$A6006,$L:$L)))/VLOOKUP($A6006,HeadJournal!$A$1:$L$890,COLUMN(HeadJournal!H$1),0),0)</f>
        <v>0</v>
      </c>
      <c r="P6006" s="30">
        <f>IFERROR(SUM(K6006:O6006)*VLOOKUP($A6006,HeadJournal!$A$1:$L$890,COLUMN(HeadJournal!H$1),0),0)</f>
        <v>0</v>
      </c>
      <c r="Q6006" s="29"/>
      <c r="R6006" s="31"/>
      <c r="S6006" s="31"/>
      <c r="T6006" s="95" t="str">
        <f t="shared" si="420"/>
        <v/>
      </c>
      <c r="U6006" s="32">
        <f t="shared" si="447"/>
        <v>0</v>
      </c>
      <c r="V6006" s="22" t="str">
        <f t="shared" si="448"/>
        <v/>
      </c>
      <c r="X6006" s="33"/>
      <c r="Y6006" s="33"/>
    </row>
    <row r="6007" spans="1:25" x14ac:dyDescent="0.2">
      <c r="A6007" s="93"/>
      <c r="B6007" s="94" t="str">
        <f>IFERROR(VLOOKUP($A6007,HeadJournal!$A$1:$NTR$890,COLUMN(HeadJournal!B$1),0),"")</f>
        <v/>
      </c>
      <c r="C6007" s="94" t="str">
        <f>IFERROR(VLOOKUP($A6007,HeadJournal!$A$1:$NTR$890,COLUMN(HeadJournal!C$1),0),"")</f>
        <v/>
      </c>
      <c r="D6007" s="125" t="str">
        <f>IFERROR(VLOOKUP($A6007,HeadJournal!$A$1:$NTR$890,COLUMN(HeadJournal!D$1),0),"")</f>
        <v/>
      </c>
      <c r="E6007" s="95" t="str">
        <f>IFERROR(VLOOKUP($A6007,HeadJournal!$A$1:$NTR$890,COLUMN(HeadJournal!G$1),0),"")</f>
        <v/>
      </c>
      <c r="F6007" s="95" t="str">
        <f t="shared" si="419"/>
        <v/>
      </c>
      <c r="G6007" s="97"/>
      <c r="H6007" s="161"/>
      <c r="I6007" s="97"/>
      <c r="J6007" s="97"/>
      <c r="K6007" s="29"/>
      <c r="L6007" s="29"/>
      <c r="M6007" s="30">
        <f>IFERROR(VLOOKUP($A6007,HeadJournal!$A$1:$J$890,COLUMN(HeadJournal!I$1),0)*($K6007+$L6007)/(SUMIF($A:$A,$A6007,$K:$K)+SUMIF($A:$A,$A6007,$L:$L)),0)</f>
        <v>0</v>
      </c>
      <c r="N6007" s="30">
        <f>IFERROR((VLOOKUP($A6007,HeadJournal!$A$1:$K$890,COLUMN(HeadJournal!K$1),0)-VLOOKUP($A6007,HeadJournal!$A$1:$K$890,COLUMN(HeadJournal!J$1),0))*($K6007+$L6007)/(SUMIF($A:$A,$A6007,$K:$K)+SUMIF($A:$A,$A6007,$L:$L)),0)</f>
        <v>0</v>
      </c>
      <c r="O6007" s="30">
        <f>IFERROR((VLOOKUP($A6007,HeadJournal!$A$1:$L$890,COLUMN(HeadJournal!L$1),0)*($K6007+$L6007)/(SUMIF($A:$A,$A6007,$K:$K)+SUMIF($A:$A,$A6007,$L:$L)))/VLOOKUP($A6007,HeadJournal!$A$1:$L$890,COLUMN(HeadJournal!H$1),0),0)</f>
        <v>0</v>
      </c>
      <c r="P6007" s="30">
        <f>IFERROR(SUM(K6007:O6007)*VLOOKUP($A6007,HeadJournal!$A$1:$L$890,COLUMN(HeadJournal!H$1),0),0)</f>
        <v>0</v>
      </c>
      <c r="Q6007" s="29"/>
      <c r="R6007" s="31"/>
      <c r="S6007" s="31"/>
      <c r="T6007" s="95" t="str">
        <f t="shared" si="420"/>
        <v/>
      </c>
      <c r="U6007" s="32">
        <f t="shared" si="447"/>
        <v>0</v>
      </c>
      <c r="V6007" s="22" t="str">
        <f t="shared" si="448"/>
        <v/>
      </c>
      <c r="X6007" s="33"/>
      <c r="Y6007" s="33"/>
    </row>
    <row r="6008" spans="1:25" x14ac:dyDescent="0.2">
      <c r="A6008" s="93"/>
      <c r="B6008" s="94" t="str">
        <f>IFERROR(VLOOKUP($A6008,HeadJournal!$A$1:$NTR$890,COLUMN(HeadJournal!B$1),0),"")</f>
        <v/>
      </c>
      <c r="C6008" s="94" t="str">
        <f>IFERROR(VLOOKUP($A6008,HeadJournal!$A$1:$NTR$890,COLUMN(HeadJournal!C$1),0),"")</f>
        <v/>
      </c>
      <c r="D6008" s="125" t="str">
        <f>IFERROR(VLOOKUP($A6008,HeadJournal!$A$1:$NTR$890,COLUMN(HeadJournal!D$1),0),"")</f>
        <v/>
      </c>
      <c r="E6008" s="95" t="str">
        <f>IFERROR(VLOOKUP($A6008,HeadJournal!$A$1:$NTR$890,COLUMN(HeadJournal!G$1),0),"")</f>
        <v/>
      </c>
      <c r="F6008" s="95" t="str">
        <f t="shared" ref="F6008:F6119" si="449">IFERROR(TEXT(E6008, "ГГГГ ММ"),"")</f>
        <v/>
      </c>
      <c r="G6008" s="97"/>
      <c r="H6008" s="161"/>
      <c r="I6008" s="97"/>
      <c r="J6008" s="97"/>
      <c r="K6008" s="29"/>
      <c r="L6008" s="29"/>
      <c r="M6008" s="30">
        <f>IFERROR(VLOOKUP($A6008,HeadJournal!$A$1:$J$890,COLUMN(HeadJournal!I$1),0)*($K6008+$L6008)/(SUMIF($A:$A,$A6008,$K:$K)+SUMIF($A:$A,$A6008,$L:$L)),0)</f>
        <v>0</v>
      </c>
      <c r="N6008" s="30">
        <f>IFERROR((VLOOKUP($A6008,HeadJournal!$A$1:$K$890,COLUMN(HeadJournal!K$1),0)-VLOOKUP($A6008,HeadJournal!$A$1:$K$890,COLUMN(HeadJournal!J$1),0))*($K6008+$L6008)/(SUMIF($A:$A,$A6008,$K:$K)+SUMIF($A:$A,$A6008,$L:$L)),0)</f>
        <v>0</v>
      </c>
      <c r="O6008" s="30">
        <f>IFERROR((VLOOKUP($A6008,HeadJournal!$A$1:$L$890,COLUMN(HeadJournal!L$1),0)*($K6008+$L6008)/(SUMIF($A:$A,$A6008,$K:$K)+SUMIF($A:$A,$A6008,$L:$L)))/VLOOKUP($A6008,HeadJournal!$A$1:$L$890,COLUMN(HeadJournal!H$1),0),0)</f>
        <v>0</v>
      </c>
      <c r="P6008" s="30">
        <f>IFERROR(SUM(K6008:O6008)*VLOOKUP($A6008,HeadJournal!$A$1:$L$890,COLUMN(HeadJournal!H$1),0),0)</f>
        <v>0</v>
      </c>
      <c r="Q6008" s="29"/>
      <c r="R6008" s="31"/>
      <c r="S6008" s="31"/>
      <c r="T6008" s="95" t="str">
        <f t="shared" ref="T6008:T6119" si="450">IF(R6008="","",TEXT(R6008,"ГГГГ ММ"))</f>
        <v/>
      </c>
      <c r="U6008" s="32">
        <f t="shared" si="447"/>
        <v>0</v>
      </c>
      <c r="V6008" s="22" t="str">
        <f t="shared" si="448"/>
        <v/>
      </c>
      <c r="X6008" s="33"/>
      <c r="Y6008" s="33"/>
    </row>
    <row r="6009" spans="1:25" x14ac:dyDescent="0.2">
      <c r="A6009" s="93"/>
      <c r="B6009" s="94" t="str">
        <f>IFERROR(VLOOKUP($A6009,HeadJournal!$A$1:$NTR$890,COLUMN(HeadJournal!B$1),0),"")</f>
        <v/>
      </c>
      <c r="C6009" s="94" t="str">
        <f>IFERROR(VLOOKUP($A6009,HeadJournal!$A$1:$NTR$890,COLUMN(HeadJournal!C$1),0),"")</f>
        <v/>
      </c>
      <c r="D6009" s="125" t="str">
        <f>IFERROR(VLOOKUP($A6009,HeadJournal!$A$1:$NTR$890,COLUMN(HeadJournal!D$1),0),"")</f>
        <v/>
      </c>
      <c r="E6009" s="95" t="str">
        <f>IFERROR(VLOOKUP($A6009,HeadJournal!$A$1:$NTR$890,COLUMN(HeadJournal!G$1),0),"")</f>
        <v/>
      </c>
      <c r="F6009" s="95" t="str">
        <f t="shared" si="449"/>
        <v/>
      </c>
      <c r="G6009" s="97"/>
      <c r="H6009" s="161"/>
      <c r="I6009" s="97"/>
      <c r="J6009" s="97"/>
      <c r="K6009" s="29"/>
      <c r="L6009" s="29"/>
      <c r="M6009" s="30">
        <f>IFERROR(VLOOKUP($A6009,HeadJournal!$A$1:$J$890,COLUMN(HeadJournal!I$1),0)*($K6009+$L6009)/(SUMIF($A:$A,$A6009,$K:$K)+SUMIF($A:$A,$A6009,$L:$L)),0)</f>
        <v>0</v>
      </c>
      <c r="N6009" s="30">
        <f>IFERROR((VLOOKUP($A6009,HeadJournal!$A$1:$K$890,COLUMN(HeadJournal!K$1),0)-VLOOKUP($A6009,HeadJournal!$A$1:$K$890,COLUMN(HeadJournal!J$1),0))*($K6009+$L6009)/(SUMIF($A:$A,$A6009,$K:$K)+SUMIF($A:$A,$A6009,$L:$L)),0)</f>
        <v>0</v>
      </c>
      <c r="O6009" s="30">
        <f>IFERROR((VLOOKUP($A6009,HeadJournal!$A$1:$L$890,COLUMN(HeadJournal!L$1),0)*($K6009+$L6009)/(SUMIF($A:$A,$A6009,$K:$K)+SUMIF($A:$A,$A6009,$L:$L)))/VLOOKUP($A6009,HeadJournal!$A$1:$L$890,COLUMN(HeadJournal!H$1),0),0)</f>
        <v>0</v>
      </c>
      <c r="P6009" s="30">
        <f>IFERROR(SUM(K6009:O6009)*VLOOKUP($A6009,HeadJournal!$A$1:$L$890,COLUMN(HeadJournal!H$1),0),0)</f>
        <v>0</v>
      </c>
      <c r="Q6009" s="29"/>
      <c r="R6009" s="31"/>
      <c r="S6009" s="31"/>
      <c r="T6009" s="95" t="str">
        <f t="shared" si="450"/>
        <v/>
      </c>
      <c r="U6009" s="32">
        <f t="shared" si="447"/>
        <v>0</v>
      </c>
      <c r="V6009" s="22" t="str">
        <f t="shared" si="448"/>
        <v/>
      </c>
      <c r="X6009" s="33"/>
      <c r="Y6009" s="33"/>
    </row>
    <row r="6010" spans="1:25" x14ac:dyDescent="0.2">
      <c r="A6010" s="93"/>
      <c r="B6010" s="94" t="str">
        <f>IFERROR(VLOOKUP($A6010,HeadJournal!$A$1:$NTR$890,COLUMN(HeadJournal!B$1),0),"")</f>
        <v/>
      </c>
      <c r="C6010" s="94" t="str">
        <f>IFERROR(VLOOKUP($A6010,HeadJournal!$A$1:$NTR$890,COLUMN(HeadJournal!C$1),0),"")</f>
        <v/>
      </c>
      <c r="D6010" s="125" t="str">
        <f>IFERROR(VLOOKUP($A6010,HeadJournal!$A$1:$NTR$890,COLUMN(HeadJournal!D$1),0),"")</f>
        <v/>
      </c>
      <c r="E6010" s="95" t="str">
        <f>IFERROR(VLOOKUP($A6010,HeadJournal!$A$1:$NTR$890,COLUMN(HeadJournal!G$1),0),"")</f>
        <v/>
      </c>
      <c r="F6010" s="95" t="str">
        <f t="shared" si="449"/>
        <v/>
      </c>
      <c r="G6010" s="97"/>
      <c r="H6010" s="161"/>
      <c r="I6010" s="97"/>
      <c r="J6010" s="97"/>
      <c r="K6010" s="29"/>
      <c r="L6010" s="29"/>
      <c r="M6010" s="30">
        <f>IFERROR(VLOOKUP($A6010,HeadJournal!$A$1:$J$890,COLUMN(HeadJournal!I$1),0)*($K6010+$L6010)/(SUMIF($A:$A,$A6010,$K:$K)+SUMIF($A:$A,$A6010,$L:$L)),0)</f>
        <v>0</v>
      </c>
      <c r="N6010" s="30">
        <f>IFERROR((VLOOKUP($A6010,HeadJournal!$A$1:$K$890,COLUMN(HeadJournal!K$1),0)-VLOOKUP($A6010,HeadJournal!$A$1:$K$890,COLUMN(HeadJournal!J$1),0))*($K6010+$L6010)/(SUMIF($A:$A,$A6010,$K:$K)+SUMIF($A:$A,$A6010,$L:$L)),0)</f>
        <v>0</v>
      </c>
      <c r="O6010" s="30">
        <f>IFERROR((VLOOKUP($A6010,HeadJournal!$A$1:$L$890,COLUMN(HeadJournal!L$1),0)*($K6010+$L6010)/(SUMIF($A:$A,$A6010,$K:$K)+SUMIF($A:$A,$A6010,$L:$L)))/VLOOKUP($A6010,HeadJournal!$A$1:$L$890,COLUMN(HeadJournal!H$1),0),0)</f>
        <v>0</v>
      </c>
      <c r="P6010" s="30">
        <f>IFERROR(SUM(K6010:O6010)*VLOOKUP($A6010,HeadJournal!$A$1:$L$890,COLUMN(HeadJournal!H$1),0),0)</f>
        <v>0</v>
      </c>
      <c r="Q6010" s="29"/>
      <c r="R6010" s="31"/>
      <c r="S6010" s="31"/>
      <c r="T6010" s="95" t="str">
        <f t="shared" si="450"/>
        <v/>
      </c>
      <c r="U6010" s="32">
        <f t="shared" si="447"/>
        <v>0</v>
      </c>
      <c r="V6010" s="22" t="str">
        <f t="shared" si="448"/>
        <v/>
      </c>
      <c r="X6010" s="33"/>
      <c r="Y6010" s="33"/>
    </row>
    <row r="6011" spans="1:25" x14ac:dyDescent="0.2">
      <c r="A6011" s="93"/>
      <c r="B6011" s="94" t="str">
        <f>IFERROR(VLOOKUP($A6011,HeadJournal!$A$1:$NTR$890,COLUMN(HeadJournal!B$1),0),"")</f>
        <v/>
      </c>
      <c r="C6011" s="94" t="str">
        <f>IFERROR(VLOOKUP($A6011,HeadJournal!$A$1:$NTR$890,COLUMN(HeadJournal!C$1),0),"")</f>
        <v/>
      </c>
      <c r="D6011" s="125" t="str">
        <f>IFERROR(VLOOKUP($A6011,HeadJournal!$A$1:$NTR$890,COLUMN(HeadJournal!D$1),0),"")</f>
        <v/>
      </c>
      <c r="E6011" s="95" t="str">
        <f>IFERROR(VLOOKUP($A6011,HeadJournal!$A$1:$NTR$890,COLUMN(HeadJournal!G$1),0),"")</f>
        <v/>
      </c>
      <c r="F6011" s="95" t="str">
        <f t="shared" si="449"/>
        <v/>
      </c>
      <c r="G6011" s="97"/>
      <c r="H6011" s="161"/>
      <c r="I6011" s="97"/>
      <c r="J6011" s="97"/>
      <c r="K6011" s="29"/>
      <c r="L6011" s="29"/>
      <c r="M6011" s="30">
        <f>IFERROR(VLOOKUP($A6011,HeadJournal!$A$1:$J$890,COLUMN(HeadJournal!I$1),0)*($K6011+$L6011)/(SUMIF($A:$A,$A6011,$K:$K)+SUMIF($A:$A,$A6011,$L:$L)),0)</f>
        <v>0</v>
      </c>
      <c r="N6011" s="30">
        <f>IFERROR((VLOOKUP($A6011,HeadJournal!$A$1:$K$890,COLUMN(HeadJournal!K$1),0)-VLOOKUP($A6011,HeadJournal!$A$1:$K$890,COLUMN(HeadJournal!J$1),0))*($K6011+$L6011)/(SUMIF($A:$A,$A6011,$K:$K)+SUMIF($A:$A,$A6011,$L:$L)),0)</f>
        <v>0</v>
      </c>
      <c r="O6011" s="30">
        <f>IFERROR((VLOOKUP($A6011,HeadJournal!$A$1:$L$890,COLUMN(HeadJournal!L$1),0)*($K6011+$L6011)/(SUMIF($A:$A,$A6011,$K:$K)+SUMIF($A:$A,$A6011,$L:$L)))/VLOOKUP($A6011,HeadJournal!$A$1:$L$890,COLUMN(HeadJournal!H$1),0),0)</f>
        <v>0</v>
      </c>
      <c r="P6011" s="30">
        <f>IFERROR(SUM(K6011:O6011)*VLOOKUP($A6011,HeadJournal!$A$1:$L$890,COLUMN(HeadJournal!H$1),0),0)</f>
        <v>0</v>
      </c>
      <c r="Q6011" s="29"/>
      <c r="R6011" s="31"/>
      <c r="S6011" s="31"/>
      <c r="T6011" s="95" t="str">
        <f t="shared" si="450"/>
        <v/>
      </c>
      <c r="U6011" s="32">
        <f t="shared" si="447"/>
        <v>0</v>
      </c>
      <c r="V6011" s="22" t="str">
        <f t="shared" si="448"/>
        <v/>
      </c>
      <c r="X6011" s="33"/>
      <c r="Y6011" s="33"/>
    </row>
    <row r="6012" spans="1:25" x14ac:dyDescent="0.2">
      <c r="A6012" s="93"/>
      <c r="B6012" s="94" t="str">
        <f>IFERROR(VLOOKUP($A6012,HeadJournal!$A$1:$NTR$890,COLUMN(HeadJournal!B$1),0),"")</f>
        <v/>
      </c>
      <c r="C6012" s="94" t="str">
        <f>IFERROR(VLOOKUP($A6012,HeadJournal!$A$1:$NTR$890,COLUMN(HeadJournal!C$1),0),"")</f>
        <v/>
      </c>
      <c r="D6012" s="125" t="str">
        <f>IFERROR(VLOOKUP($A6012,HeadJournal!$A$1:$NTR$890,COLUMN(HeadJournal!D$1),0),"")</f>
        <v/>
      </c>
      <c r="E6012" s="95" t="str">
        <f>IFERROR(VLOOKUP($A6012,HeadJournal!$A$1:$NTR$890,COLUMN(HeadJournal!G$1),0),"")</f>
        <v/>
      </c>
      <c r="F6012" s="95" t="str">
        <f t="shared" si="449"/>
        <v/>
      </c>
      <c r="G6012" s="97"/>
      <c r="H6012" s="161"/>
      <c r="I6012" s="97"/>
      <c r="J6012" s="97"/>
      <c r="K6012" s="29"/>
      <c r="L6012" s="29"/>
      <c r="M6012" s="30">
        <f>IFERROR(VLOOKUP($A6012,HeadJournal!$A$1:$J$890,COLUMN(HeadJournal!I$1),0)*($K6012+$L6012)/(SUMIF($A:$A,$A6012,$K:$K)+SUMIF($A:$A,$A6012,$L:$L)),0)</f>
        <v>0</v>
      </c>
      <c r="N6012" s="30">
        <f>IFERROR((VLOOKUP($A6012,HeadJournal!$A$1:$K$890,COLUMN(HeadJournal!K$1),0)-VLOOKUP($A6012,HeadJournal!$A$1:$K$890,COLUMN(HeadJournal!J$1),0))*($K6012+$L6012)/(SUMIF($A:$A,$A6012,$K:$K)+SUMIF($A:$A,$A6012,$L:$L)),0)</f>
        <v>0</v>
      </c>
      <c r="O6012" s="30">
        <f>IFERROR((VLOOKUP($A6012,HeadJournal!$A$1:$L$890,COLUMN(HeadJournal!L$1),0)*($K6012+$L6012)/(SUMIF($A:$A,$A6012,$K:$K)+SUMIF($A:$A,$A6012,$L:$L)))/VLOOKUP($A6012,HeadJournal!$A$1:$L$890,COLUMN(HeadJournal!H$1),0),0)</f>
        <v>0</v>
      </c>
      <c r="P6012" s="30">
        <f>IFERROR(SUM(K6012:O6012)*VLOOKUP($A6012,HeadJournal!$A$1:$L$890,COLUMN(HeadJournal!H$1),0),0)</f>
        <v>0</v>
      </c>
      <c r="Q6012" s="29"/>
      <c r="R6012" s="31"/>
      <c r="S6012" s="31"/>
      <c r="T6012" s="95" t="str">
        <f t="shared" si="450"/>
        <v/>
      </c>
      <c r="U6012" s="32">
        <f t="shared" si="447"/>
        <v>0</v>
      </c>
      <c r="V6012" s="22" t="str">
        <f t="shared" si="448"/>
        <v/>
      </c>
      <c r="X6012" s="33"/>
      <c r="Y6012" s="33"/>
    </row>
    <row r="6013" spans="1:25" x14ac:dyDescent="0.2">
      <c r="A6013" s="93"/>
      <c r="B6013" s="94" t="str">
        <f>IFERROR(VLOOKUP($A6013,HeadJournal!$A$1:$NTR$890,COLUMN(HeadJournal!B$1),0),"")</f>
        <v/>
      </c>
      <c r="C6013" s="94" t="str">
        <f>IFERROR(VLOOKUP($A6013,HeadJournal!$A$1:$NTR$890,COLUMN(HeadJournal!C$1),0),"")</f>
        <v/>
      </c>
      <c r="D6013" s="125" t="str">
        <f>IFERROR(VLOOKUP($A6013,HeadJournal!$A$1:$NTR$890,COLUMN(HeadJournal!D$1),0),"")</f>
        <v/>
      </c>
      <c r="E6013" s="95" t="str">
        <f>IFERROR(VLOOKUP($A6013,HeadJournal!$A$1:$NTR$890,COLUMN(HeadJournal!G$1),0),"")</f>
        <v/>
      </c>
      <c r="F6013" s="95" t="str">
        <f t="shared" si="449"/>
        <v/>
      </c>
      <c r="G6013" s="97"/>
      <c r="H6013" s="161"/>
      <c r="I6013" s="97"/>
      <c r="J6013" s="97"/>
      <c r="K6013" s="29"/>
      <c r="L6013" s="29"/>
      <c r="M6013" s="30">
        <f>IFERROR(VLOOKUP($A6013,HeadJournal!$A$1:$J$890,COLUMN(HeadJournal!I$1),0)*($K6013+$L6013)/(SUMIF($A:$A,$A6013,$K:$K)+SUMIF($A:$A,$A6013,$L:$L)),0)</f>
        <v>0</v>
      </c>
      <c r="N6013" s="30">
        <f>IFERROR((VLOOKUP($A6013,HeadJournal!$A$1:$K$890,COLUMN(HeadJournal!K$1),0)-VLOOKUP($A6013,HeadJournal!$A$1:$K$890,COLUMN(HeadJournal!J$1),0))*($K6013+$L6013)/(SUMIF($A:$A,$A6013,$K:$K)+SUMIF($A:$A,$A6013,$L:$L)),0)</f>
        <v>0</v>
      </c>
      <c r="O6013" s="30">
        <f>IFERROR((VLOOKUP($A6013,HeadJournal!$A$1:$L$890,COLUMN(HeadJournal!L$1),0)*($K6013+$L6013)/(SUMIF($A:$A,$A6013,$K:$K)+SUMIF($A:$A,$A6013,$L:$L)))/VLOOKUP($A6013,HeadJournal!$A$1:$L$890,COLUMN(HeadJournal!H$1),0),0)</f>
        <v>0</v>
      </c>
      <c r="P6013" s="30">
        <f>IFERROR(SUM(K6013:O6013)*VLOOKUP($A6013,HeadJournal!$A$1:$L$890,COLUMN(HeadJournal!H$1),0),0)</f>
        <v>0</v>
      </c>
      <c r="Q6013" s="29"/>
      <c r="R6013" s="31"/>
      <c r="S6013" s="31"/>
      <c r="T6013" s="95" t="str">
        <f t="shared" si="450"/>
        <v/>
      </c>
      <c r="U6013" s="32">
        <f t="shared" si="447"/>
        <v>0</v>
      </c>
      <c r="V6013" s="22" t="str">
        <f t="shared" si="448"/>
        <v/>
      </c>
      <c r="X6013" s="33"/>
      <c r="Y6013" s="33"/>
    </row>
    <row r="6014" spans="1:25" x14ac:dyDescent="0.2">
      <c r="A6014" s="93"/>
      <c r="B6014" s="94" t="str">
        <f>IFERROR(VLOOKUP($A6014,HeadJournal!$A$1:$NTR$890,COLUMN(HeadJournal!B$1),0),"")</f>
        <v/>
      </c>
      <c r="C6014" s="94" t="str">
        <f>IFERROR(VLOOKUP($A6014,HeadJournal!$A$1:$NTR$890,COLUMN(HeadJournal!C$1),0),"")</f>
        <v/>
      </c>
      <c r="D6014" s="125" t="str">
        <f>IFERROR(VLOOKUP($A6014,HeadJournal!$A$1:$NTR$890,COLUMN(HeadJournal!D$1),0),"")</f>
        <v/>
      </c>
      <c r="E6014" s="95" t="str">
        <f>IFERROR(VLOOKUP($A6014,HeadJournal!$A$1:$NTR$890,COLUMN(HeadJournal!G$1),0),"")</f>
        <v/>
      </c>
      <c r="F6014" s="95" t="str">
        <f t="shared" si="449"/>
        <v/>
      </c>
      <c r="G6014" s="97"/>
      <c r="H6014" s="161"/>
      <c r="I6014" s="97"/>
      <c r="J6014" s="97"/>
      <c r="K6014" s="29"/>
      <c r="L6014" s="29"/>
      <c r="M6014" s="30">
        <f>IFERROR(VLOOKUP($A6014,HeadJournal!$A$1:$J$890,COLUMN(HeadJournal!I$1),0)*($K6014+$L6014)/(SUMIF($A:$A,$A6014,$K:$K)+SUMIF($A:$A,$A6014,$L:$L)),0)</f>
        <v>0</v>
      </c>
      <c r="N6014" s="30">
        <f>IFERROR((VLOOKUP($A6014,HeadJournal!$A$1:$K$890,COLUMN(HeadJournal!K$1),0)-VLOOKUP($A6014,HeadJournal!$A$1:$K$890,COLUMN(HeadJournal!J$1),0))*($K6014+$L6014)/(SUMIF($A:$A,$A6014,$K:$K)+SUMIF($A:$A,$A6014,$L:$L)),0)</f>
        <v>0</v>
      </c>
      <c r="O6014" s="30">
        <f>IFERROR((VLOOKUP($A6014,HeadJournal!$A$1:$L$890,COLUMN(HeadJournal!L$1),0)*($K6014+$L6014)/(SUMIF($A:$A,$A6014,$K:$K)+SUMIF($A:$A,$A6014,$L:$L)))/VLOOKUP($A6014,HeadJournal!$A$1:$L$890,COLUMN(HeadJournal!H$1),0),0)</f>
        <v>0</v>
      </c>
      <c r="P6014" s="30">
        <f>IFERROR(SUM(K6014:O6014)*VLOOKUP($A6014,HeadJournal!$A$1:$L$890,COLUMN(HeadJournal!H$1),0),0)</f>
        <v>0</v>
      </c>
      <c r="Q6014" s="29"/>
      <c r="R6014" s="31"/>
      <c r="S6014" s="31"/>
      <c r="T6014" s="95" t="str">
        <f t="shared" si="450"/>
        <v/>
      </c>
      <c r="U6014" s="32">
        <f t="shared" si="447"/>
        <v>0</v>
      </c>
      <c r="V6014" s="22" t="str">
        <f t="shared" si="448"/>
        <v/>
      </c>
      <c r="X6014" s="33"/>
      <c r="Y6014" s="33"/>
    </row>
    <row r="6015" spans="1:25" x14ac:dyDescent="0.2">
      <c r="A6015" s="93"/>
      <c r="B6015" s="94" t="str">
        <f>IFERROR(VLOOKUP($A6015,HeadJournal!$A$1:$NTR$890,COLUMN(HeadJournal!B$1),0),"")</f>
        <v/>
      </c>
      <c r="C6015" s="94" t="str">
        <f>IFERROR(VLOOKUP($A6015,HeadJournal!$A$1:$NTR$890,COLUMN(HeadJournal!C$1),0),"")</f>
        <v/>
      </c>
      <c r="D6015" s="125" t="str">
        <f>IFERROR(VLOOKUP($A6015,HeadJournal!$A$1:$NTR$890,COLUMN(HeadJournal!D$1),0),"")</f>
        <v/>
      </c>
      <c r="E6015" s="95" t="str">
        <f>IFERROR(VLOOKUP($A6015,HeadJournal!$A$1:$NTR$890,COLUMN(HeadJournal!G$1),0),"")</f>
        <v/>
      </c>
      <c r="F6015" s="95" t="str">
        <f t="shared" si="449"/>
        <v/>
      </c>
      <c r="G6015" s="97"/>
      <c r="H6015" s="161"/>
      <c r="I6015" s="97"/>
      <c r="J6015" s="97"/>
      <c r="K6015" s="29"/>
      <c r="L6015" s="29"/>
      <c r="M6015" s="30">
        <f>IFERROR(VLOOKUP($A6015,HeadJournal!$A$1:$J$890,COLUMN(HeadJournal!I$1),0)*($K6015+$L6015)/(SUMIF($A:$A,$A6015,$K:$K)+SUMIF($A:$A,$A6015,$L:$L)),0)</f>
        <v>0</v>
      </c>
      <c r="N6015" s="30">
        <f>IFERROR((VLOOKUP($A6015,HeadJournal!$A$1:$K$890,COLUMN(HeadJournal!K$1),0)-VLOOKUP($A6015,HeadJournal!$A$1:$K$890,COLUMN(HeadJournal!J$1),0))*($K6015+$L6015)/(SUMIF($A:$A,$A6015,$K:$K)+SUMIF($A:$A,$A6015,$L:$L)),0)</f>
        <v>0</v>
      </c>
      <c r="O6015" s="30">
        <f>IFERROR((VLOOKUP($A6015,HeadJournal!$A$1:$L$890,COLUMN(HeadJournal!L$1),0)*($K6015+$L6015)/(SUMIF($A:$A,$A6015,$K:$K)+SUMIF($A:$A,$A6015,$L:$L)))/VLOOKUP($A6015,HeadJournal!$A$1:$L$890,COLUMN(HeadJournal!H$1),0),0)</f>
        <v>0</v>
      </c>
      <c r="P6015" s="30">
        <f>IFERROR(SUM(K6015:O6015)*VLOOKUP($A6015,HeadJournal!$A$1:$L$890,COLUMN(HeadJournal!H$1),0),0)</f>
        <v>0</v>
      </c>
      <c r="Q6015" s="29"/>
      <c r="R6015" s="31"/>
      <c r="S6015" s="31"/>
      <c r="T6015" s="95" t="str">
        <f t="shared" si="450"/>
        <v/>
      </c>
      <c r="U6015" s="32">
        <f t="shared" si="447"/>
        <v>0</v>
      </c>
      <c r="V6015" s="22" t="str">
        <f t="shared" si="448"/>
        <v/>
      </c>
      <c r="X6015" s="33"/>
      <c r="Y6015" s="33"/>
    </row>
    <row r="6016" spans="1:25" x14ac:dyDescent="0.2">
      <c r="A6016" s="93"/>
      <c r="B6016" s="94" t="str">
        <f>IFERROR(VLOOKUP($A6016,HeadJournal!$A$1:$NTR$890,COLUMN(HeadJournal!B$1),0),"")</f>
        <v/>
      </c>
      <c r="C6016" s="94" t="str">
        <f>IFERROR(VLOOKUP($A6016,HeadJournal!$A$1:$NTR$890,COLUMN(HeadJournal!C$1),0),"")</f>
        <v/>
      </c>
      <c r="D6016" s="125" t="str">
        <f>IFERROR(VLOOKUP($A6016,HeadJournal!$A$1:$NTR$890,COLUMN(HeadJournal!D$1),0),"")</f>
        <v/>
      </c>
      <c r="E6016" s="95" t="str">
        <f>IFERROR(VLOOKUP($A6016,HeadJournal!$A$1:$NTR$890,COLUMN(HeadJournal!G$1),0),"")</f>
        <v/>
      </c>
      <c r="F6016" s="95" t="str">
        <f t="shared" si="449"/>
        <v/>
      </c>
      <c r="G6016" s="97"/>
      <c r="H6016" s="161"/>
      <c r="I6016" s="97"/>
      <c r="J6016" s="97"/>
      <c r="K6016" s="29"/>
      <c r="L6016" s="29"/>
      <c r="M6016" s="30">
        <f>IFERROR(VLOOKUP($A6016,HeadJournal!$A$1:$J$890,COLUMN(HeadJournal!I$1),0)*($K6016+$L6016)/(SUMIF($A:$A,$A6016,$K:$K)+SUMIF($A:$A,$A6016,$L:$L)),0)</f>
        <v>0</v>
      </c>
      <c r="N6016" s="30">
        <f>IFERROR((VLOOKUP($A6016,HeadJournal!$A$1:$K$890,COLUMN(HeadJournal!K$1),0)-VLOOKUP($A6016,HeadJournal!$A$1:$K$890,COLUMN(HeadJournal!J$1),0))*($K6016+$L6016)/(SUMIF($A:$A,$A6016,$K:$K)+SUMIF($A:$A,$A6016,$L:$L)),0)</f>
        <v>0</v>
      </c>
      <c r="O6016" s="30">
        <f>IFERROR((VLOOKUP($A6016,HeadJournal!$A$1:$L$890,COLUMN(HeadJournal!L$1),0)*($K6016+$L6016)/(SUMIF($A:$A,$A6016,$K:$K)+SUMIF($A:$A,$A6016,$L:$L)))/VLOOKUP($A6016,HeadJournal!$A$1:$L$890,COLUMN(HeadJournal!H$1),0),0)</f>
        <v>0</v>
      </c>
      <c r="P6016" s="30">
        <f>IFERROR(SUM(K6016:O6016)*VLOOKUP($A6016,HeadJournal!$A$1:$L$890,COLUMN(HeadJournal!H$1),0),0)</f>
        <v>0</v>
      </c>
      <c r="Q6016" s="29"/>
      <c r="R6016" s="31"/>
      <c r="S6016" s="31"/>
      <c r="T6016" s="95" t="str">
        <f t="shared" si="450"/>
        <v/>
      </c>
      <c r="U6016" s="32">
        <f t="shared" si="447"/>
        <v>0</v>
      </c>
      <c r="V6016" s="22" t="str">
        <f t="shared" si="448"/>
        <v/>
      </c>
      <c r="X6016" s="33"/>
      <c r="Y6016" s="33"/>
    </row>
    <row r="6017" spans="1:25" x14ac:dyDescent="0.2">
      <c r="A6017" s="93"/>
      <c r="B6017" s="94" t="str">
        <f>IFERROR(VLOOKUP($A6017,HeadJournal!$A$1:$NTR$890,COLUMN(HeadJournal!B$1),0),"")</f>
        <v/>
      </c>
      <c r="C6017" s="94" t="str">
        <f>IFERROR(VLOOKUP($A6017,HeadJournal!$A$1:$NTR$890,COLUMN(HeadJournal!C$1),0),"")</f>
        <v/>
      </c>
      <c r="D6017" s="125" t="str">
        <f>IFERROR(VLOOKUP($A6017,HeadJournal!$A$1:$NTR$890,COLUMN(HeadJournal!D$1),0),"")</f>
        <v/>
      </c>
      <c r="E6017" s="95" t="str">
        <f>IFERROR(VLOOKUP($A6017,HeadJournal!$A$1:$NTR$890,COLUMN(HeadJournal!G$1),0),"")</f>
        <v/>
      </c>
      <c r="F6017" s="95" t="str">
        <f t="shared" si="449"/>
        <v/>
      </c>
      <c r="G6017" s="97"/>
      <c r="H6017" s="161"/>
      <c r="I6017" s="97"/>
      <c r="J6017" s="97"/>
      <c r="K6017" s="29"/>
      <c r="L6017" s="29"/>
      <c r="M6017" s="30">
        <f>IFERROR(VLOOKUP($A6017,HeadJournal!$A$1:$J$890,COLUMN(HeadJournal!I$1),0)*($K6017+$L6017)/(SUMIF($A:$A,$A6017,$K:$K)+SUMIF($A:$A,$A6017,$L:$L)),0)</f>
        <v>0</v>
      </c>
      <c r="N6017" s="30">
        <f>IFERROR((VLOOKUP($A6017,HeadJournal!$A$1:$K$890,COLUMN(HeadJournal!K$1),0)-VLOOKUP($A6017,HeadJournal!$A$1:$K$890,COLUMN(HeadJournal!J$1),0))*($K6017+$L6017)/(SUMIF($A:$A,$A6017,$K:$K)+SUMIF($A:$A,$A6017,$L:$L)),0)</f>
        <v>0</v>
      </c>
      <c r="O6017" s="30">
        <f>IFERROR((VLOOKUP($A6017,HeadJournal!$A$1:$L$890,COLUMN(HeadJournal!L$1),0)*($K6017+$L6017)/(SUMIF($A:$A,$A6017,$K:$K)+SUMIF($A:$A,$A6017,$L:$L)))/VLOOKUP($A6017,HeadJournal!$A$1:$L$890,COLUMN(HeadJournal!H$1),0),0)</f>
        <v>0</v>
      </c>
      <c r="P6017" s="30">
        <f>IFERROR(SUM(K6017:O6017)*VLOOKUP($A6017,HeadJournal!$A$1:$L$890,COLUMN(HeadJournal!H$1),0),0)</f>
        <v>0</v>
      </c>
      <c r="Q6017" s="29"/>
      <c r="R6017" s="31"/>
      <c r="S6017" s="31"/>
      <c r="T6017" s="95" t="str">
        <f t="shared" si="450"/>
        <v/>
      </c>
      <c r="U6017" s="32">
        <f t="shared" si="447"/>
        <v>0</v>
      </c>
      <c r="V6017" s="22" t="str">
        <f t="shared" si="448"/>
        <v/>
      </c>
      <c r="X6017" s="33"/>
      <c r="Y6017" s="33"/>
    </row>
    <row r="6018" spans="1:25" x14ac:dyDescent="0.2">
      <c r="A6018" s="93"/>
      <c r="B6018" s="94" t="str">
        <f>IFERROR(VLOOKUP($A6018,HeadJournal!$A$1:$NTR$890,COLUMN(HeadJournal!B$1),0),"")</f>
        <v/>
      </c>
      <c r="C6018" s="94" t="str">
        <f>IFERROR(VLOOKUP($A6018,HeadJournal!$A$1:$NTR$890,COLUMN(HeadJournal!C$1),0),"")</f>
        <v/>
      </c>
      <c r="D6018" s="125" t="str">
        <f>IFERROR(VLOOKUP($A6018,HeadJournal!$A$1:$NTR$890,COLUMN(HeadJournal!D$1),0),"")</f>
        <v/>
      </c>
      <c r="E6018" s="95" t="str">
        <f>IFERROR(VLOOKUP($A6018,HeadJournal!$A$1:$NTR$890,COLUMN(HeadJournal!G$1),0),"")</f>
        <v/>
      </c>
      <c r="F6018" s="95" t="str">
        <f t="shared" si="449"/>
        <v/>
      </c>
      <c r="G6018" s="97"/>
      <c r="H6018" s="161"/>
      <c r="I6018" s="97"/>
      <c r="J6018" s="97"/>
      <c r="K6018" s="29"/>
      <c r="L6018" s="29"/>
      <c r="M6018" s="30">
        <f>IFERROR(VLOOKUP($A6018,HeadJournal!$A$1:$J$890,COLUMN(HeadJournal!I$1),0)*($K6018+$L6018)/(SUMIF($A:$A,$A6018,$K:$K)+SUMIF($A:$A,$A6018,$L:$L)),0)</f>
        <v>0</v>
      </c>
      <c r="N6018" s="30">
        <f>IFERROR((VLOOKUP($A6018,HeadJournal!$A$1:$K$890,COLUMN(HeadJournal!K$1),0)-VLOOKUP($A6018,HeadJournal!$A$1:$K$890,COLUMN(HeadJournal!J$1),0))*($K6018+$L6018)/(SUMIF($A:$A,$A6018,$K:$K)+SUMIF($A:$A,$A6018,$L:$L)),0)</f>
        <v>0</v>
      </c>
      <c r="O6018" s="30">
        <f>IFERROR((VLOOKUP($A6018,HeadJournal!$A$1:$L$890,COLUMN(HeadJournal!L$1),0)*($K6018+$L6018)/(SUMIF($A:$A,$A6018,$K:$K)+SUMIF($A:$A,$A6018,$L:$L)))/VLOOKUP($A6018,HeadJournal!$A$1:$L$890,COLUMN(HeadJournal!H$1),0),0)</f>
        <v>0</v>
      </c>
      <c r="P6018" s="30">
        <f>IFERROR(SUM(K6018:O6018)*VLOOKUP($A6018,HeadJournal!$A$1:$L$890,COLUMN(HeadJournal!H$1),0),0)</f>
        <v>0</v>
      </c>
      <c r="Q6018" s="29"/>
      <c r="R6018" s="31"/>
      <c r="S6018" s="31"/>
      <c r="T6018" s="95" t="str">
        <f t="shared" si="450"/>
        <v/>
      </c>
      <c r="U6018" s="32">
        <f t="shared" si="447"/>
        <v>0</v>
      </c>
      <c r="V6018" s="22" t="str">
        <f t="shared" si="448"/>
        <v/>
      </c>
      <c r="X6018" s="33"/>
      <c r="Y6018" s="33"/>
    </row>
    <row r="6019" spans="1:25" x14ac:dyDescent="0.2">
      <c r="A6019" s="93"/>
      <c r="B6019" s="94" t="str">
        <f>IFERROR(VLOOKUP($A6019,HeadJournal!$A$1:$NTR$890,COLUMN(HeadJournal!B$1),0),"")</f>
        <v/>
      </c>
      <c r="C6019" s="94" t="str">
        <f>IFERROR(VLOOKUP($A6019,HeadJournal!$A$1:$NTR$890,COLUMN(HeadJournal!C$1),0),"")</f>
        <v/>
      </c>
      <c r="D6019" s="125" t="str">
        <f>IFERROR(VLOOKUP($A6019,HeadJournal!$A$1:$NTR$890,COLUMN(HeadJournal!D$1),0),"")</f>
        <v/>
      </c>
      <c r="E6019" s="95" t="str">
        <f>IFERROR(VLOOKUP($A6019,HeadJournal!$A$1:$NTR$890,COLUMN(HeadJournal!G$1),0),"")</f>
        <v/>
      </c>
      <c r="F6019" s="95" t="str">
        <f t="shared" si="449"/>
        <v/>
      </c>
      <c r="G6019" s="97"/>
      <c r="H6019" s="161"/>
      <c r="I6019" s="97"/>
      <c r="J6019" s="97"/>
      <c r="K6019" s="29"/>
      <c r="L6019" s="29"/>
      <c r="M6019" s="30">
        <f>IFERROR(VLOOKUP($A6019,HeadJournal!$A$1:$J$890,COLUMN(HeadJournal!I$1),0)*($K6019+$L6019)/(SUMIF($A:$A,$A6019,$K:$K)+SUMIF($A:$A,$A6019,$L:$L)),0)</f>
        <v>0</v>
      </c>
      <c r="N6019" s="30">
        <f>IFERROR((VLOOKUP($A6019,HeadJournal!$A$1:$K$890,COLUMN(HeadJournal!K$1),0)-VLOOKUP($A6019,HeadJournal!$A$1:$K$890,COLUMN(HeadJournal!J$1),0))*($K6019+$L6019)/(SUMIF($A:$A,$A6019,$K:$K)+SUMIF($A:$A,$A6019,$L:$L)),0)</f>
        <v>0</v>
      </c>
      <c r="O6019" s="30">
        <f>IFERROR((VLOOKUP($A6019,HeadJournal!$A$1:$L$890,COLUMN(HeadJournal!L$1),0)*($K6019+$L6019)/(SUMIF($A:$A,$A6019,$K:$K)+SUMIF($A:$A,$A6019,$L:$L)))/VLOOKUP($A6019,HeadJournal!$A$1:$L$890,COLUMN(HeadJournal!H$1),0),0)</f>
        <v>0</v>
      </c>
      <c r="P6019" s="30">
        <f>IFERROR(SUM(K6019:O6019)*VLOOKUP($A6019,HeadJournal!$A$1:$L$890,COLUMN(HeadJournal!H$1),0),0)</f>
        <v>0</v>
      </c>
      <c r="Q6019" s="29"/>
      <c r="R6019" s="31"/>
      <c r="S6019" s="31"/>
      <c r="T6019" s="95" t="str">
        <f t="shared" si="450"/>
        <v/>
      </c>
      <c r="U6019" s="32">
        <f t="shared" si="447"/>
        <v>0</v>
      </c>
      <c r="V6019" s="22" t="str">
        <f t="shared" si="448"/>
        <v/>
      </c>
      <c r="X6019" s="33"/>
      <c r="Y6019" s="33"/>
    </row>
    <row r="6020" spans="1:25" x14ac:dyDescent="0.2">
      <c r="A6020" s="93"/>
      <c r="B6020" s="94" t="str">
        <f>IFERROR(VLOOKUP($A6020,HeadJournal!$A$1:$NTR$890,COLUMN(HeadJournal!B$1),0),"")</f>
        <v/>
      </c>
      <c r="C6020" s="94" t="str">
        <f>IFERROR(VLOOKUP($A6020,HeadJournal!$A$1:$NTR$890,COLUMN(HeadJournal!C$1),0),"")</f>
        <v/>
      </c>
      <c r="D6020" s="125" t="str">
        <f>IFERROR(VLOOKUP($A6020,HeadJournal!$A$1:$NTR$890,COLUMN(HeadJournal!D$1),0),"")</f>
        <v/>
      </c>
      <c r="E6020" s="95" t="str">
        <f>IFERROR(VLOOKUP($A6020,HeadJournal!$A$1:$NTR$890,COLUMN(HeadJournal!G$1),0),"")</f>
        <v/>
      </c>
      <c r="F6020" s="95" t="str">
        <f t="shared" si="449"/>
        <v/>
      </c>
      <c r="G6020" s="97"/>
      <c r="H6020" s="161"/>
      <c r="I6020" s="97"/>
      <c r="J6020" s="97"/>
      <c r="K6020" s="29"/>
      <c r="L6020" s="29"/>
      <c r="M6020" s="30">
        <f>IFERROR(VLOOKUP($A6020,HeadJournal!$A$1:$J$890,COLUMN(HeadJournal!I$1),0)*($K6020+$L6020)/(SUMIF($A:$A,$A6020,$K:$K)+SUMIF($A:$A,$A6020,$L:$L)),0)</f>
        <v>0</v>
      </c>
      <c r="N6020" s="30">
        <f>IFERROR((VLOOKUP($A6020,HeadJournal!$A$1:$K$890,COLUMN(HeadJournal!K$1),0)-VLOOKUP($A6020,HeadJournal!$A$1:$K$890,COLUMN(HeadJournal!J$1),0))*($K6020+$L6020)/(SUMIF($A:$A,$A6020,$K:$K)+SUMIF($A:$A,$A6020,$L:$L)),0)</f>
        <v>0</v>
      </c>
      <c r="O6020" s="30">
        <f>IFERROR((VLOOKUP($A6020,HeadJournal!$A$1:$L$890,COLUMN(HeadJournal!L$1),0)*($K6020+$L6020)/(SUMIF($A:$A,$A6020,$K:$K)+SUMIF($A:$A,$A6020,$L:$L)))/VLOOKUP($A6020,HeadJournal!$A$1:$L$890,COLUMN(HeadJournal!H$1),0),0)</f>
        <v>0</v>
      </c>
      <c r="P6020" s="30">
        <f>IFERROR(SUM(K6020:O6020)*VLOOKUP($A6020,HeadJournal!$A$1:$L$890,COLUMN(HeadJournal!H$1),0),0)</f>
        <v>0</v>
      </c>
      <c r="Q6020" s="29"/>
      <c r="R6020" s="31"/>
      <c r="S6020" s="31"/>
      <c r="T6020" s="95" t="str">
        <f t="shared" si="450"/>
        <v/>
      </c>
      <c r="U6020" s="32">
        <f t="shared" si="447"/>
        <v>0</v>
      </c>
      <c r="V6020" s="22" t="str">
        <f t="shared" si="448"/>
        <v/>
      </c>
      <c r="X6020" s="33"/>
      <c r="Y6020" s="33"/>
    </row>
    <row r="6021" spans="1:25" x14ac:dyDescent="0.2">
      <c r="A6021" s="93"/>
      <c r="B6021" s="94" t="str">
        <f>IFERROR(VLOOKUP($A6021,HeadJournal!$A$1:$NTR$890,COLUMN(HeadJournal!B$1),0),"")</f>
        <v/>
      </c>
      <c r="C6021" s="94" t="str">
        <f>IFERROR(VLOOKUP($A6021,HeadJournal!$A$1:$NTR$890,COLUMN(HeadJournal!C$1),0),"")</f>
        <v/>
      </c>
      <c r="D6021" s="125" t="str">
        <f>IFERROR(VLOOKUP($A6021,HeadJournal!$A$1:$NTR$890,COLUMN(HeadJournal!D$1),0),"")</f>
        <v/>
      </c>
      <c r="E6021" s="95" t="str">
        <f>IFERROR(VLOOKUP($A6021,HeadJournal!$A$1:$NTR$890,COLUMN(HeadJournal!G$1),0),"")</f>
        <v/>
      </c>
      <c r="F6021" s="95" t="str">
        <f t="shared" si="449"/>
        <v/>
      </c>
      <c r="G6021" s="97"/>
      <c r="H6021" s="161"/>
      <c r="I6021" s="97"/>
      <c r="J6021" s="97"/>
      <c r="K6021" s="29"/>
      <c r="L6021" s="29"/>
      <c r="M6021" s="30">
        <f>IFERROR(VLOOKUP($A6021,HeadJournal!$A$1:$J$890,COLUMN(HeadJournal!I$1),0)*($K6021+$L6021)/(SUMIF($A:$A,$A6021,$K:$K)+SUMIF($A:$A,$A6021,$L:$L)),0)</f>
        <v>0</v>
      </c>
      <c r="N6021" s="30">
        <f>IFERROR((VLOOKUP($A6021,HeadJournal!$A$1:$K$890,COLUMN(HeadJournal!K$1),0)-VLOOKUP($A6021,HeadJournal!$A$1:$K$890,COLUMN(HeadJournal!J$1),0))*($K6021+$L6021)/(SUMIF($A:$A,$A6021,$K:$K)+SUMIF($A:$A,$A6021,$L:$L)),0)</f>
        <v>0</v>
      </c>
      <c r="O6021" s="30">
        <f>IFERROR((VLOOKUP($A6021,HeadJournal!$A$1:$L$890,COLUMN(HeadJournal!L$1),0)*($K6021+$L6021)/(SUMIF($A:$A,$A6021,$K:$K)+SUMIF($A:$A,$A6021,$L:$L)))/VLOOKUP($A6021,HeadJournal!$A$1:$L$890,COLUMN(HeadJournal!H$1),0),0)</f>
        <v>0</v>
      </c>
      <c r="P6021" s="30">
        <f>IFERROR(SUM(K6021:O6021)*VLOOKUP($A6021,HeadJournal!$A$1:$L$890,COLUMN(HeadJournal!H$1),0),0)</f>
        <v>0</v>
      </c>
      <c r="Q6021" s="29"/>
      <c r="R6021" s="31"/>
      <c r="S6021" s="31"/>
      <c r="T6021" s="95" t="str">
        <f t="shared" si="450"/>
        <v/>
      </c>
      <c r="U6021" s="32">
        <f t="shared" si="447"/>
        <v>0</v>
      </c>
      <c r="V6021" s="22" t="str">
        <f t="shared" si="448"/>
        <v/>
      </c>
      <c r="X6021" s="33"/>
      <c r="Y6021" s="33"/>
    </row>
    <row r="6022" spans="1:25" x14ac:dyDescent="0.2">
      <c r="A6022" s="93"/>
      <c r="B6022" s="94" t="str">
        <f>IFERROR(VLOOKUP($A6022,HeadJournal!$A$1:$NTR$890,COLUMN(HeadJournal!B$1),0),"")</f>
        <v/>
      </c>
      <c r="C6022" s="94" t="str">
        <f>IFERROR(VLOOKUP($A6022,HeadJournal!$A$1:$NTR$890,COLUMN(HeadJournal!C$1),0),"")</f>
        <v/>
      </c>
      <c r="D6022" s="125" t="str">
        <f>IFERROR(VLOOKUP($A6022,HeadJournal!$A$1:$NTR$890,COLUMN(HeadJournal!D$1),0),"")</f>
        <v/>
      </c>
      <c r="E6022" s="95" t="str">
        <f>IFERROR(VLOOKUP($A6022,HeadJournal!$A$1:$NTR$890,COLUMN(HeadJournal!G$1),0),"")</f>
        <v/>
      </c>
      <c r="F6022" s="95" t="str">
        <f t="shared" si="449"/>
        <v/>
      </c>
      <c r="G6022" s="97"/>
      <c r="H6022" s="161"/>
      <c r="I6022" s="97"/>
      <c r="J6022" s="97"/>
      <c r="K6022" s="29"/>
      <c r="L6022" s="29"/>
      <c r="M6022" s="30">
        <f>IFERROR(VLOOKUP($A6022,HeadJournal!$A$1:$J$890,COLUMN(HeadJournal!I$1),0)*($K6022+$L6022)/(SUMIF($A:$A,$A6022,$K:$K)+SUMIF($A:$A,$A6022,$L:$L)),0)</f>
        <v>0</v>
      </c>
      <c r="N6022" s="30">
        <f>IFERROR((VLOOKUP($A6022,HeadJournal!$A$1:$K$890,COLUMN(HeadJournal!K$1),0)-VLOOKUP($A6022,HeadJournal!$A$1:$K$890,COLUMN(HeadJournal!J$1),0))*($K6022+$L6022)/(SUMIF($A:$A,$A6022,$K:$K)+SUMIF($A:$A,$A6022,$L:$L)),0)</f>
        <v>0</v>
      </c>
      <c r="O6022" s="30">
        <f>IFERROR((VLOOKUP($A6022,HeadJournal!$A$1:$L$890,COLUMN(HeadJournal!L$1),0)*($K6022+$L6022)/(SUMIF($A:$A,$A6022,$K:$K)+SUMIF($A:$A,$A6022,$L:$L)))/VLOOKUP($A6022,HeadJournal!$A$1:$L$890,COLUMN(HeadJournal!H$1),0),0)</f>
        <v>0</v>
      </c>
      <c r="P6022" s="30">
        <f>IFERROR(SUM(K6022:O6022)*VLOOKUP($A6022,HeadJournal!$A$1:$L$890,COLUMN(HeadJournal!H$1),0),0)</f>
        <v>0</v>
      </c>
      <c r="Q6022" s="29"/>
      <c r="R6022" s="31"/>
      <c r="S6022" s="31"/>
      <c r="T6022" s="95" t="str">
        <f t="shared" si="450"/>
        <v/>
      </c>
      <c r="U6022" s="32">
        <f t="shared" si="447"/>
        <v>0</v>
      </c>
      <c r="V6022" s="22" t="str">
        <f t="shared" si="448"/>
        <v/>
      </c>
      <c r="X6022" s="33"/>
      <c r="Y6022" s="33"/>
    </row>
    <row r="6023" spans="1:25" x14ac:dyDescent="0.2">
      <c r="A6023" s="93"/>
      <c r="B6023" s="94" t="str">
        <f>IFERROR(VLOOKUP($A6023,HeadJournal!$A$1:$NTR$890,COLUMN(HeadJournal!B$1),0),"")</f>
        <v/>
      </c>
      <c r="C6023" s="94" t="str">
        <f>IFERROR(VLOOKUP($A6023,HeadJournal!$A$1:$NTR$890,COLUMN(HeadJournal!C$1),0),"")</f>
        <v/>
      </c>
      <c r="D6023" s="125" t="str">
        <f>IFERROR(VLOOKUP($A6023,HeadJournal!$A$1:$NTR$890,COLUMN(HeadJournal!D$1),0),"")</f>
        <v/>
      </c>
      <c r="E6023" s="95" t="str">
        <f>IFERROR(VLOOKUP($A6023,HeadJournal!$A$1:$NTR$890,COLUMN(HeadJournal!G$1),0),"")</f>
        <v/>
      </c>
      <c r="F6023" s="95" t="str">
        <f t="shared" si="449"/>
        <v/>
      </c>
      <c r="G6023" s="97"/>
      <c r="H6023" s="161"/>
      <c r="I6023" s="97"/>
      <c r="J6023" s="97"/>
      <c r="K6023" s="29"/>
      <c r="L6023" s="29"/>
      <c r="M6023" s="30">
        <f>IFERROR(VLOOKUP($A6023,HeadJournal!$A$1:$J$890,COLUMN(HeadJournal!I$1),0)*($K6023+$L6023)/(SUMIF($A:$A,$A6023,$K:$K)+SUMIF($A:$A,$A6023,$L:$L)),0)</f>
        <v>0</v>
      </c>
      <c r="N6023" s="30">
        <f>IFERROR((VLOOKUP($A6023,HeadJournal!$A$1:$K$890,COLUMN(HeadJournal!K$1),0)-VLOOKUP($A6023,HeadJournal!$A$1:$K$890,COLUMN(HeadJournal!J$1),0))*($K6023+$L6023)/(SUMIF($A:$A,$A6023,$K:$K)+SUMIF($A:$A,$A6023,$L:$L)),0)</f>
        <v>0</v>
      </c>
      <c r="O6023" s="30">
        <f>IFERROR((VLOOKUP($A6023,HeadJournal!$A$1:$L$890,COLUMN(HeadJournal!L$1),0)*($K6023+$L6023)/(SUMIF($A:$A,$A6023,$K:$K)+SUMIF($A:$A,$A6023,$L:$L)))/VLOOKUP($A6023,HeadJournal!$A$1:$L$890,COLUMN(HeadJournal!H$1),0),0)</f>
        <v>0</v>
      </c>
      <c r="P6023" s="30">
        <f>IFERROR(SUM(K6023:O6023)*VLOOKUP($A6023,HeadJournal!$A$1:$L$890,COLUMN(HeadJournal!H$1),0),0)</f>
        <v>0</v>
      </c>
      <c r="Q6023" s="29"/>
      <c r="R6023" s="31"/>
      <c r="S6023" s="31"/>
      <c r="T6023" s="95" t="str">
        <f t="shared" si="450"/>
        <v/>
      </c>
      <c r="U6023" s="32">
        <f t="shared" si="447"/>
        <v>0</v>
      </c>
      <c r="V6023" s="22" t="str">
        <f t="shared" si="448"/>
        <v/>
      </c>
      <c r="X6023" s="33"/>
      <c r="Y6023" s="33"/>
    </row>
    <row r="6024" spans="1:25" x14ac:dyDescent="0.2">
      <c r="A6024" s="93"/>
      <c r="B6024" s="94" t="str">
        <f>IFERROR(VLOOKUP($A6024,HeadJournal!$A$1:$NTR$890,COLUMN(HeadJournal!B$1),0),"")</f>
        <v/>
      </c>
      <c r="C6024" s="94" t="str">
        <f>IFERROR(VLOOKUP($A6024,HeadJournal!$A$1:$NTR$890,COLUMN(HeadJournal!C$1),0),"")</f>
        <v/>
      </c>
      <c r="D6024" s="125" t="str">
        <f>IFERROR(VLOOKUP($A6024,HeadJournal!$A$1:$NTR$890,COLUMN(HeadJournal!D$1),0),"")</f>
        <v/>
      </c>
      <c r="E6024" s="95" t="str">
        <f>IFERROR(VLOOKUP($A6024,HeadJournal!$A$1:$NTR$890,COLUMN(HeadJournal!G$1),0),"")</f>
        <v/>
      </c>
      <c r="F6024" s="95" t="str">
        <f t="shared" si="449"/>
        <v/>
      </c>
      <c r="G6024" s="97"/>
      <c r="H6024" s="161"/>
      <c r="I6024" s="97"/>
      <c r="J6024" s="97"/>
      <c r="K6024" s="29"/>
      <c r="L6024" s="29"/>
      <c r="M6024" s="30">
        <f>IFERROR(VLOOKUP($A6024,HeadJournal!$A$1:$J$890,COLUMN(HeadJournal!I$1),0)*($K6024+$L6024)/(SUMIF($A:$A,$A6024,$K:$K)+SUMIF($A:$A,$A6024,$L:$L)),0)</f>
        <v>0</v>
      </c>
      <c r="N6024" s="30">
        <f>IFERROR((VLOOKUP($A6024,HeadJournal!$A$1:$K$890,COLUMN(HeadJournal!K$1),0)-VLOOKUP($A6024,HeadJournal!$A$1:$K$890,COLUMN(HeadJournal!J$1),0))*($K6024+$L6024)/(SUMIF($A:$A,$A6024,$K:$K)+SUMIF($A:$A,$A6024,$L:$L)),0)</f>
        <v>0</v>
      </c>
      <c r="O6024" s="30">
        <f>IFERROR((VLOOKUP($A6024,HeadJournal!$A$1:$L$890,COLUMN(HeadJournal!L$1),0)*($K6024+$L6024)/(SUMIF($A:$A,$A6024,$K:$K)+SUMIF($A:$A,$A6024,$L:$L)))/VLOOKUP($A6024,HeadJournal!$A$1:$L$890,COLUMN(HeadJournal!H$1),0),0)</f>
        <v>0</v>
      </c>
      <c r="P6024" s="30">
        <f>IFERROR(SUM(K6024:O6024)*VLOOKUP($A6024,HeadJournal!$A$1:$L$890,COLUMN(HeadJournal!H$1),0),0)</f>
        <v>0</v>
      </c>
      <c r="Q6024" s="29"/>
      <c r="R6024" s="31"/>
      <c r="S6024" s="31"/>
      <c r="T6024" s="95" t="str">
        <f t="shared" si="450"/>
        <v/>
      </c>
      <c r="U6024" s="32">
        <f t="shared" si="447"/>
        <v>0</v>
      </c>
      <c r="V6024" s="22" t="str">
        <f t="shared" si="448"/>
        <v/>
      </c>
      <c r="X6024" s="33"/>
      <c r="Y6024" s="33"/>
    </row>
    <row r="6025" spans="1:25" x14ac:dyDescent="0.2">
      <c r="A6025" s="93"/>
      <c r="B6025" s="94" t="str">
        <f>IFERROR(VLOOKUP($A6025,HeadJournal!$A$1:$NTR$890,COLUMN(HeadJournal!B$1),0),"")</f>
        <v/>
      </c>
      <c r="C6025" s="94" t="str">
        <f>IFERROR(VLOOKUP($A6025,HeadJournal!$A$1:$NTR$890,COLUMN(HeadJournal!C$1),0),"")</f>
        <v/>
      </c>
      <c r="D6025" s="125" t="str">
        <f>IFERROR(VLOOKUP($A6025,HeadJournal!$A$1:$NTR$890,COLUMN(HeadJournal!D$1),0),"")</f>
        <v/>
      </c>
      <c r="E6025" s="95" t="str">
        <f>IFERROR(VLOOKUP($A6025,HeadJournal!$A$1:$NTR$890,COLUMN(HeadJournal!G$1),0),"")</f>
        <v/>
      </c>
      <c r="F6025" s="95" t="str">
        <f t="shared" si="449"/>
        <v/>
      </c>
      <c r="G6025" s="97"/>
      <c r="H6025" s="161"/>
      <c r="I6025" s="97"/>
      <c r="J6025" s="97"/>
      <c r="K6025" s="29"/>
      <c r="L6025" s="29"/>
      <c r="M6025" s="30">
        <f>IFERROR(VLOOKUP($A6025,HeadJournal!$A$1:$J$890,COLUMN(HeadJournal!I$1),0)*($K6025+$L6025)/(SUMIF($A:$A,$A6025,$K:$K)+SUMIF($A:$A,$A6025,$L:$L)),0)</f>
        <v>0</v>
      </c>
      <c r="N6025" s="30">
        <f>IFERROR((VLOOKUP($A6025,HeadJournal!$A$1:$K$890,COLUMN(HeadJournal!K$1),0)-VLOOKUP($A6025,HeadJournal!$A$1:$K$890,COLUMN(HeadJournal!J$1),0))*($K6025+$L6025)/(SUMIF($A:$A,$A6025,$K:$K)+SUMIF($A:$A,$A6025,$L:$L)),0)</f>
        <v>0</v>
      </c>
      <c r="O6025" s="30">
        <f>IFERROR((VLOOKUP($A6025,HeadJournal!$A$1:$L$890,COLUMN(HeadJournal!L$1),0)*($K6025+$L6025)/(SUMIF($A:$A,$A6025,$K:$K)+SUMIF($A:$A,$A6025,$L:$L)))/VLOOKUP($A6025,HeadJournal!$A$1:$L$890,COLUMN(HeadJournal!H$1),0),0)</f>
        <v>0</v>
      </c>
      <c r="P6025" s="30">
        <f>IFERROR(SUM(K6025:O6025)*VLOOKUP($A6025,HeadJournal!$A$1:$L$890,COLUMN(HeadJournal!H$1),0),0)</f>
        <v>0</v>
      </c>
      <c r="Q6025" s="29"/>
      <c r="R6025" s="31"/>
      <c r="S6025" s="31"/>
      <c r="T6025" s="95" t="str">
        <f t="shared" si="450"/>
        <v/>
      </c>
      <c r="U6025" s="32">
        <f t="shared" si="447"/>
        <v>0</v>
      </c>
      <c r="V6025" s="22" t="str">
        <f t="shared" si="448"/>
        <v/>
      </c>
      <c r="X6025" s="33"/>
      <c r="Y6025" s="33"/>
    </row>
    <row r="6026" spans="1:25" x14ac:dyDescent="0.2">
      <c r="A6026" s="93"/>
      <c r="B6026" s="94" t="str">
        <f>IFERROR(VLOOKUP($A6026,HeadJournal!$A$1:$NTR$890,COLUMN(HeadJournal!B$1),0),"")</f>
        <v/>
      </c>
      <c r="C6026" s="94" t="str">
        <f>IFERROR(VLOOKUP($A6026,HeadJournal!$A$1:$NTR$890,COLUMN(HeadJournal!C$1),0),"")</f>
        <v/>
      </c>
      <c r="D6026" s="125" t="str">
        <f>IFERROR(VLOOKUP($A6026,HeadJournal!$A$1:$NTR$890,COLUMN(HeadJournal!D$1),0),"")</f>
        <v/>
      </c>
      <c r="E6026" s="95" t="str">
        <f>IFERROR(VLOOKUP($A6026,HeadJournal!$A$1:$NTR$890,COLUMN(HeadJournal!G$1),0),"")</f>
        <v/>
      </c>
      <c r="F6026" s="95" t="str">
        <f t="shared" si="449"/>
        <v/>
      </c>
      <c r="G6026" s="97"/>
      <c r="H6026" s="161"/>
      <c r="I6026" s="97"/>
      <c r="J6026" s="97"/>
      <c r="K6026" s="29"/>
      <c r="L6026" s="29"/>
      <c r="M6026" s="30">
        <f>IFERROR(VLOOKUP($A6026,HeadJournal!$A$1:$J$890,COLUMN(HeadJournal!I$1),0)*($K6026+$L6026)/(SUMIF($A:$A,$A6026,$K:$K)+SUMIF($A:$A,$A6026,$L:$L)),0)</f>
        <v>0</v>
      </c>
      <c r="N6026" s="30">
        <f>IFERROR((VLOOKUP($A6026,HeadJournal!$A$1:$K$890,COLUMN(HeadJournal!K$1),0)-VLOOKUP($A6026,HeadJournal!$A$1:$K$890,COLUMN(HeadJournal!J$1),0))*($K6026+$L6026)/(SUMIF($A:$A,$A6026,$K:$K)+SUMIF($A:$A,$A6026,$L:$L)),0)</f>
        <v>0</v>
      </c>
      <c r="O6026" s="30">
        <f>IFERROR((VLOOKUP($A6026,HeadJournal!$A$1:$L$890,COLUMN(HeadJournal!L$1),0)*($K6026+$L6026)/(SUMIF($A:$A,$A6026,$K:$K)+SUMIF($A:$A,$A6026,$L:$L)))/VLOOKUP($A6026,HeadJournal!$A$1:$L$890,COLUMN(HeadJournal!H$1),0),0)</f>
        <v>0</v>
      </c>
      <c r="P6026" s="30">
        <f>IFERROR(SUM(K6026:O6026)*VLOOKUP($A6026,HeadJournal!$A$1:$L$890,COLUMN(HeadJournal!H$1),0),0)</f>
        <v>0</v>
      </c>
      <c r="Q6026" s="29"/>
      <c r="R6026" s="31"/>
      <c r="S6026" s="31"/>
      <c r="T6026" s="95" t="str">
        <f t="shared" si="450"/>
        <v/>
      </c>
      <c r="U6026" s="32">
        <f t="shared" si="447"/>
        <v>0</v>
      </c>
      <c r="V6026" s="22" t="str">
        <f t="shared" si="448"/>
        <v/>
      </c>
      <c r="X6026" s="33"/>
      <c r="Y6026" s="33"/>
    </row>
    <row r="6027" spans="1:25" x14ac:dyDescent="0.2">
      <c r="A6027" s="93"/>
      <c r="B6027" s="94" t="str">
        <f>IFERROR(VLOOKUP($A6027,HeadJournal!$A$1:$NTR$890,COLUMN(HeadJournal!B$1),0),"")</f>
        <v/>
      </c>
      <c r="C6027" s="94" t="str">
        <f>IFERROR(VLOOKUP($A6027,HeadJournal!$A$1:$NTR$890,COLUMN(HeadJournal!C$1),0),"")</f>
        <v/>
      </c>
      <c r="D6027" s="125" t="str">
        <f>IFERROR(VLOOKUP($A6027,HeadJournal!$A$1:$NTR$890,COLUMN(HeadJournal!D$1),0),"")</f>
        <v/>
      </c>
      <c r="E6027" s="95" t="str">
        <f>IFERROR(VLOOKUP($A6027,HeadJournal!$A$1:$NTR$890,COLUMN(HeadJournal!G$1),0),"")</f>
        <v/>
      </c>
      <c r="F6027" s="95" t="str">
        <f t="shared" si="449"/>
        <v/>
      </c>
      <c r="G6027" s="97"/>
      <c r="H6027" s="161"/>
      <c r="I6027" s="97"/>
      <c r="J6027" s="97"/>
      <c r="K6027" s="29"/>
      <c r="L6027" s="29"/>
      <c r="M6027" s="30">
        <f>IFERROR(VLOOKUP($A6027,HeadJournal!$A$1:$J$890,COLUMN(HeadJournal!I$1),0)*($K6027+$L6027)/(SUMIF($A:$A,$A6027,$K:$K)+SUMIF($A:$A,$A6027,$L:$L)),0)</f>
        <v>0</v>
      </c>
      <c r="N6027" s="30">
        <f>IFERROR((VLOOKUP($A6027,HeadJournal!$A$1:$K$890,COLUMN(HeadJournal!K$1),0)-VLOOKUP($A6027,HeadJournal!$A$1:$K$890,COLUMN(HeadJournal!J$1),0))*($K6027+$L6027)/(SUMIF($A:$A,$A6027,$K:$K)+SUMIF($A:$A,$A6027,$L:$L)),0)</f>
        <v>0</v>
      </c>
      <c r="O6027" s="30">
        <f>IFERROR((VLOOKUP($A6027,HeadJournal!$A$1:$L$890,COLUMN(HeadJournal!L$1),0)*($K6027+$L6027)/(SUMIF($A:$A,$A6027,$K:$K)+SUMIF($A:$A,$A6027,$L:$L)))/VLOOKUP($A6027,HeadJournal!$A$1:$L$890,COLUMN(HeadJournal!H$1),0),0)</f>
        <v>0</v>
      </c>
      <c r="P6027" s="30">
        <f>IFERROR(SUM(K6027:O6027)*VLOOKUP($A6027,HeadJournal!$A$1:$L$890,COLUMN(HeadJournal!H$1),0),0)</f>
        <v>0</v>
      </c>
      <c r="Q6027" s="29"/>
      <c r="R6027" s="31"/>
      <c r="S6027" s="31"/>
      <c r="T6027" s="95" t="str">
        <f t="shared" si="450"/>
        <v/>
      </c>
      <c r="U6027" s="32">
        <f t="shared" si="447"/>
        <v>0</v>
      </c>
      <c r="V6027" s="22" t="str">
        <f t="shared" si="448"/>
        <v/>
      </c>
      <c r="X6027" s="33"/>
      <c r="Y6027" s="33"/>
    </row>
    <row r="6028" spans="1:25" x14ac:dyDescent="0.2">
      <c r="A6028" s="93"/>
      <c r="B6028" s="94" t="str">
        <f>IFERROR(VLOOKUP($A6028,HeadJournal!$A$1:$NTR$890,COLUMN(HeadJournal!B$1),0),"")</f>
        <v/>
      </c>
      <c r="C6028" s="94" t="str">
        <f>IFERROR(VLOOKUP($A6028,HeadJournal!$A$1:$NTR$890,COLUMN(HeadJournal!C$1),0),"")</f>
        <v/>
      </c>
      <c r="D6028" s="125" t="str">
        <f>IFERROR(VLOOKUP($A6028,HeadJournal!$A$1:$NTR$890,COLUMN(HeadJournal!D$1),0),"")</f>
        <v/>
      </c>
      <c r="E6028" s="95" t="str">
        <f>IFERROR(VLOOKUP($A6028,HeadJournal!$A$1:$NTR$890,COLUMN(HeadJournal!G$1),0),"")</f>
        <v/>
      </c>
      <c r="F6028" s="95" t="str">
        <f t="shared" si="449"/>
        <v/>
      </c>
      <c r="G6028" s="97"/>
      <c r="H6028" s="161"/>
      <c r="I6028" s="97"/>
      <c r="J6028" s="97"/>
      <c r="K6028" s="29"/>
      <c r="L6028" s="29"/>
      <c r="M6028" s="30">
        <f>IFERROR(VLOOKUP($A6028,HeadJournal!$A$1:$J$890,COLUMN(HeadJournal!I$1),0)*($K6028+$L6028)/(SUMIF($A:$A,$A6028,$K:$K)+SUMIF($A:$A,$A6028,$L:$L)),0)</f>
        <v>0</v>
      </c>
      <c r="N6028" s="30">
        <f>IFERROR((VLOOKUP($A6028,HeadJournal!$A$1:$K$890,COLUMN(HeadJournal!K$1),0)-VLOOKUP($A6028,HeadJournal!$A$1:$K$890,COLUMN(HeadJournal!J$1),0))*($K6028+$L6028)/(SUMIF($A:$A,$A6028,$K:$K)+SUMIF($A:$A,$A6028,$L:$L)),0)</f>
        <v>0</v>
      </c>
      <c r="O6028" s="30">
        <f>IFERROR((VLOOKUP($A6028,HeadJournal!$A$1:$L$890,COLUMN(HeadJournal!L$1),0)*($K6028+$L6028)/(SUMIF($A:$A,$A6028,$K:$K)+SUMIF($A:$A,$A6028,$L:$L)))/VLOOKUP($A6028,HeadJournal!$A$1:$L$890,COLUMN(HeadJournal!H$1),0),0)</f>
        <v>0</v>
      </c>
      <c r="P6028" s="30">
        <f>IFERROR(SUM(K6028:O6028)*VLOOKUP($A6028,HeadJournal!$A$1:$L$890,COLUMN(HeadJournal!H$1),0),0)</f>
        <v>0</v>
      </c>
      <c r="Q6028" s="29"/>
      <c r="R6028" s="31"/>
      <c r="S6028" s="31"/>
      <c r="T6028" s="95" t="str">
        <f t="shared" si="450"/>
        <v/>
      </c>
      <c r="U6028" s="32">
        <f t="shared" si="447"/>
        <v>0</v>
      </c>
      <c r="V6028" s="22" t="str">
        <f t="shared" si="448"/>
        <v/>
      </c>
      <c r="X6028" s="33"/>
      <c r="Y6028" s="33"/>
    </row>
    <row r="6029" spans="1:25" x14ac:dyDescent="0.2">
      <c r="A6029" s="93"/>
      <c r="B6029" s="94" t="str">
        <f>IFERROR(VLOOKUP($A6029,HeadJournal!$A$1:$NTR$890,COLUMN(HeadJournal!B$1),0),"")</f>
        <v/>
      </c>
      <c r="C6029" s="94" t="str">
        <f>IFERROR(VLOOKUP($A6029,HeadJournal!$A$1:$NTR$890,COLUMN(HeadJournal!C$1),0),"")</f>
        <v/>
      </c>
      <c r="D6029" s="125" t="str">
        <f>IFERROR(VLOOKUP($A6029,HeadJournal!$A$1:$NTR$890,COLUMN(HeadJournal!D$1),0),"")</f>
        <v/>
      </c>
      <c r="E6029" s="95" t="str">
        <f>IFERROR(VLOOKUP($A6029,HeadJournal!$A$1:$NTR$890,COLUMN(HeadJournal!G$1),0),"")</f>
        <v/>
      </c>
      <c r="F6029" s="95" t="str">
        <f t="shared" si="449"/>
        <v/>
      </c>
      <c r="G6029" s="97"/>
      <c r="H6029" s="161"/>
      <c r="I6029" s="97"/>
      <c r="J6029" s="97"/>
      <c r="K6029" s="29"/>
      <c r="L6029" s="29"/>
      <c r="M6029" s="30">
        <f>IFERROR(VLOOKUP($A6029,HeadJournal!$A$1:$J$890,COLUMN(HeadJournal!I$1),0)*($K6029+$L6029)/(SUMIF($A:$A,$A6029,$K:$K)+SUMIF($A:$A,$A6029,$L:$L)),0)</f>
        <v>0</v>
      </c>
      <c r="N6029" s="30">
        <f>IFERROR((VLOOKUP($A6029,HeadJournal!$A$1:$K$890,COLUMN(HeadJournal!K$1),0)-VLOOKUP($A6029,HeadJournal!$A$1:$K$890,COLUMN(HeadJournal!J$1),0))*($K6029+$L6029)/(SUMIF($A:$A,$A6029,$K:$K)+SUMIF($A:$A,$A6029,$L:$L)),0)</f>
        <v>0</v>
      </c>
      <c r="O6029" s="30">
        <f>IFERROR((VLOOKUP($A6029,HeadJournal!$A$1:$L$890,COLUMN(HeadJournal!L$1),0)*($K6029+$L6029)/(SUMIF($A:$A,$A6029,$K:$K)+SUMIF($A:$A,$A6029,$L:$L)))/VLOOKUP($A6029,HeadJournal!$A$1:$L$890,COLUMN(HeadJournal!H$1),0),0)</f>
        <v>0</v>
      </c>
      <c r="P6029" s="30">
        <f>IFERROR(SUM(K6029:O6029)*VLOOKUP($A6029,HeadJournal!$A$1:$L$890,COLUMN(HeadJournal!H$1),0),0)</f>
        <v>0</v>
      </c>
      <c r="Q6029" s="29"/>
      <c r="R6029" s="31"/>
      <c r="S6029" s="31"/>
      <c r="T6029" s="95" t="str">
        <f t="shared" si="450"/>
        <v/>
      </c>
      <c r="U6029" s="32">
        <f t="shared" si="447"/>
        <v>0</v>
      </c>
      <c r="V6029" s="22" t="str">
        <f t="shared" si="448"/>
        <v/>
      </c>
      <c r="X6029" s="33"/>
      <c r="Y6029" s="33"/>
    </row>
    <row r="6030" spans="1:25" x14ac:dyDescent="0.2">
      <c r="A6030" s="93"/>
      <c r="B6030" s="94" t="str">
        <f>IFERROR(VLOOKUP($A6030,HeadJournal!$A$1:$NTR$890,COLUMN(HeadJournal!B$1),0),"")</f>
        <v/>
      </c>
      <c r="C6030" s="94" t="str">
        <f>IFERROR(VLOOKUP($A6030,HeadJournal!$A$1:$NTR$890,COLUMN(HeadJournal!C$1),0),"")</f>
        <v/>
      </c>
      <c r="D6030" s="125" t="str">
        <f>IFERROR(VLOOKUP($A6030,HeadJournal!$A$1:$NTR$890,COLUMN(HeadJournal!D$1),0),"")</f>
        <v/>
      </c>
      <c r="E6030" s="95" t="str">
        <f>IFERROR(VLOOKUP($A6030,HeadJournal!$A$1:$NTR$890,COLUMN(HeadJournal!G$1),0),"")</f>
        <v/>
      </c>
      <c r="F6030" s="95" t="str">
        <f t="shared" si="449"/>
        <v/>
      </c>
      <c r="G6030" s="97"/>
      <c r="H6030" s="161"/>
      <c r="I6030" s="97"/>
      <c r="J6030" s="97"/>
      <c r="K6030" s="29"/>
      <c r="L6030" s="29"/>
      <c r="M6030" s="30">
        <f>IFERROR(VLOOKUP($A6030,HeadJournal!$A$1:$J$890,COLUMN(HeadJournal!I$1),0)*($K6030+$L6030)/(SUMIF($A:$A,$A6030,$K:$K)+SUMIF($A:$A,$A6030,$L:$L)),0)</f>
        <v>0</v>
      </c>
      <c r="N6030" s="30">
        <f>IFERROR((VLOOKUP($A6030,HeadJournal!$A$1:$K$890,COLUMN(HeadJournal!K$1),0)-VLOOKUP($A6030,HeadJournal!$A$1:$K$890,COLUMN(HeadJournal!J$1),0))*($K6030+$L6030)/(SUMIF($A:$A,$A6030,$K:$K)+SUMIF($A:$A,$A6030,$L:$L)),0)</f>
        <v>0</v>
      </c>
      <c r="O6030" s="30">
        <f>IFERROR((VLOOKUP($A6030,HeadJournal!$A$1:$L$890,COLUMN(HeadJournal!L$1),0)*($K6030+$L6030)/(SUMIF($A:$A,$A6030,$K:$K)+SUMIF($A:$A,$A6030,$L:$L)))/VLOOKUP($A6030,HeadJournal!$A$1:$L$890,COLUMN(HeadJournal!H$1),0),0)</f>
        <v>0</v>
      </c>
      <c r="P6030" s="30">
        <f>IFERROR(SUM(K6030:O6030)*VLOOKUP($A6030,HeadJournal!$A$1:$L$890,COLUMN(HeadJournal!H$1),0),0)</f>
        <v>0</v>
      </c>
      <c r="Q6030" s="29"/>
      <c r="R6030" s="31"/>
      <c r="S6030" s="31"/>
      <c r="T6030" s="95" t="str">
        <f t="shared" si="450"/>
        <v/>
      </c>
      <c r="U6030" s="32">
        <f t="shared" ref="U6030:U6119" si="451">Q6030-P6030</f>
        <v>0</v>
      </c>
      <c r="V6030" s="22" t="str">
        <f t="shared" ref="V6030:V6119" si="452">IF(Q6030&lt;&gt;0,IFERROR(U6030/P6030,""),"")</f>
        <v/>
      </c>
      <c r="X6030" s="33"/>
      <c r="Y6030" s="33"/>
    </row>
    <row r="6031" spans="1:25" x14ac:dyDescent="0.2">
      <c r="A6031" s="93"/>
      <c r="B6031" s="94" t="str">
        <f>IFERROR(VLOOKUP($A6031,HeadJournal!$A$1:$NTR$890,COLUMN(HeadJournal!B$1),0),"")</f>
        <v/>
      </c>
      <c r="C6031" s="94" t="str">
        <f>IFERROR(VLOOKUP($A6031,HeadJournal!$A$1:$NTR$890,COLUMN(HeadJournal!C$1),0),"")</f>
        <v/>
      </c>
      <c r="D6031" s="125" t="str">
        <f>IFERROR(VLOOKUP($A6031,HeadJournal!$A$1:$NTR$890,COLUMN(HeadJournal!D$1),0),"")</f>
        <v/>
      </c>
      <c r="E6031" s="95" t="str">
        <f>IFERROR(VLOOKUP($A6031,HeadJournal!$A$1:$NTR$890,COLUMN(HeadJournal!G$1),0),"")</f>
        <v/>
      </c>
      <c r="F6031" s="95" t="str">
        <f t="shared" si="449"/>
        <v/>
      </c>
      <c r="G6031" s="97"/>
      <c r="H6031" s="161"/>
      <c r="I6031" s="97"/>
      <c r="J6031" s="97"/>
      <c r="K6031" s="29"/>
      <c r="L6031" s="29"/>
      <c r="M6031" s="30">
        <f>IFERROR(VLOOKUP($A6031,HeadJournal!$A$1:$J$890,COLUMN(HeadJournal!I$1),0)*($K6031+$L6031)/(SUMIF($A:$A,$A6031,$K:$K)+SUMIF($A:$A,$A6031,$L:$L)),0)</f>
        <v>0</v>
      </c>
      <c r="N6031" s="30">
        <f>IFERROR((VLOOKUP($A6031,HeadJournal!$A$1:$K$890,COLUMN(HeadJournal!K$1),0)-VLOOKUP($A6031,HeadJournal!$A$1:$K$890,COLUMN(HeadJournal!J$1),0))*($K6031+$L6031)/(SUMIF($A:$A,$A6031,$K:$K)+SUMIF($A:$A,$A6031,$L:$L)),0)</f>
        <v>0</v>
      </c>
      <c r="O6031" s="30">
        <f>IFERROR((VLOOKUP($A6031,HeadJournal!$A$1:$L$890,COLUMN(HeadJournal!L$1),0)*($K6031+$L6031)/(SUMIF($A:$A,$A6031,$K:$K)+SUMIF($A:$A,$A6031,$L:$L)))/VLOOKUP($A6031,HeadJournal!$A$1:$L$890,COLUMN(HeadJournal!H$1),0),0)</f>
        <v>0</v>
      </c>
      <c r="P6031" s="30">
        <f>IFERROR(SUM(K6031:O6031)*VLOOKUP($A6031,HeadJournal!$A$1:$L$890,COLUMN(HeadJournal!H$1),0),0)</f>
        <v>0</v>
      </c>
      <c r="Q6031" s="29"/>
      <c r="R6031" s="31"/>
      <c r="S6031" s="31"/>
      <c r="T6031" s="95" t="str">
        <f t="shared" si="450"/>
        <v/>
      </c>
      <c r="U6031" s="32">
        <f t="shared" si="451"/>
        <v>0</v>
      </c>
      <c r="V6031" s="22" t="str">
        <f t="shared" si="452"/>
        <v/>
      </c>
      <c r="X6031" s="33"/>
      <c r="Y6031" s="33"/>
    </row>
    <row r="6032" spans="1:25" x14ac:dyDescent="0.2">
      <c r="A6032" s="93"/>
      <c r="B6032" s="94" t="str">
        <f>IFERROR(VLOOKUP($A6032,HeadJournal!$A$1:$NTR$890,COLUMN(HeadJournal!B$1),0),"")</f>
        <v/>
      </c>
      <c r="C6032" s="94" t="str">
        <f>IFERROR(VLOOKUP($A6032,HeadJournal!$A$1:$NTR$890,COLUMN(HeadJournal!C$1),0),"")</f>
        <v/>
      </c>
      <c r="D6032" s="125" t="str">
        <f>IFERROR(VLOOKUP($A6032,HeadJournal!$A$1:$NTR$890,COLUMN(HeadJournal!D$1),0),"")</f>
        <v/>
      </c>
      <c r="E6032" s="95" t="str">
        <f>IFERROR(VLOOKUP($A6032,HeadJournal!$A$1:$NTR$890,COLUMN(HeadJournal!G$1),0),"")</f>
        <v/>
      </c>
      <c r="F6032" s="95" t="str">
        <f t="shared" si="449"/>
        <v/>
      </c>
      <c r="G6032" s="97"/>
      <c r="H6032" s="161"/>
      <c r="I6032" s="97"/>
      <c r="J6032" s="97"/>
      <c r="K6032" s="29"/>
      <c r="L6032" s="29"/>
      <c r="M6032" s="30">
        <f>IFERROR(VLOOKUP($A6032,HeadJournal!$A$1:$J$890,COLUMN(HeadJournal!I$1),0)*($K6032+$L6032)/(SUMIF($A:$A,$A6032,$K:$K)+SUMIF($A:$A,$A6032,$L:$L)),0)</f>
        <v>0</v>
      </c>
      <c r="N6032" s="30">
        <f>IFERROR((VLOOKUP($A6032,HeadJournal!$A$1:$K$890,COLUMN(HeadJournal!K$1),0)-VLOOKUP($A6032,HeadJournal!$A$1:$K$890,COLUMN(HeadJournal!J$1),0))*($K6032+$L6032)/(SUMIF($A:$A,$A6032,$K:$K)+SUMIF($A:$A,$A6032,$L:$L)),0)</f>
        <v>0</v>
      </c>
      <c r="O6032" s="30">
        <f>IFERROR((VLOOKUP($A6032,HeadJournal!$A$1:$L$890,COLUMN(HeadJournal!L$1),0)*($K6032+$L6032)/(SUMIF($A:$A,$A6032,$K:$K)+SUMIF($A:$A,$A6032,$L:$L)))/VLOOKUP($A6032,HeadJournal!$A$1:$L$890,COLUMN(HeadJournal!H$1),0),0)</f>
        <v>0</v>
      </c>
      <c r="P6032" s="30">
        <f>IFERROR(SUM(K6032:O6032)*VLOOKUP($A6032,HeadJournal!$A$1:$L$890,COLUMN(HeadJournal!H$1),0),0)</f>
        <v>0</v>
      </c>
      <c r="Q6032" s="29"/>
      <c r="R6032" s="31"/>
      <c r="S6032" s="31"/>
      <c r="T6032" s="95" t="str">
        <f t="shared" si="450"/>
        <v/>
      </c>
      <c r="U6032" s="32">
        <f t="shared" si="451"/>
        <v>0</v>
      </c>
      <c r="V6032" s="22" t="str">
        <f t="shared" si="452"/>
        <v/>
      </c>
      <c r="X6032" s="33"/>
      <c r="Y6032" s="33"/>
    </row>
    <row r="6033" spans="1:25" x14ac:dyDescent="0.2">
      <c r="A6033" s="93"/>
      <c r="B6033" s="94" t="str">
        <f>IFERROR(VLOOKUP($A6033,HeadJournal!$A$1:$NTR$890,COLUMN(HeadJournal!B$1),0),"")</f>
        <v/>
      </c>
      <c r="C6033" s="94" t="str">
        <f>IFERROR(VLOOKUP($A6033,HeadJournal!$A$1:$NTR$890,COLUMN(HeadJournal!C$1),0),"")</f>
        <v/>
      </c>
      <c r="D6033" s="125" t="str">
        <f>IFERROR(VLOOKUP($A6033,HeadJournal!$A$1:$NTR$890,COLUMN(HeadJournal!D$1),0),"")</f>
        <v/>
      </c>
      <c r="E6033" s="95" t="str">
        <f>IFERROR(VLOOKUP($A6033,HeadJournal!$A$1:$NTR$890,COLUMN(HeadJournal!G$1),0),"")</f>
        <v/>
      </c>
      <c r="F6033" s="95" t="str">
        <f t="shared" si="449"/>
        <v/>
      </c>
      <c r="G6033" s="97"/>
      <c r="H6033" s="161"/>
      <c r="I6033" s="97"/>
      <c r="J6033" s="97"/>
      <c r="K6033" s="29"/>
      <c r="L6033" s="29"/>
      <c r="M6033" s="30">
        <f>IFERROR(VLOOKUP($A6033,HeadJournal!$A$1:$J$890,COLUMN(HeadJournal!I$1),0)*($K6033+$L6033)/(SUMIF($A:$A,$A6033,$K:$K)+SUMIF($A:$A,$A6033,$L:$L)),0)</f>
        <v>0</v>
      </c>
      <c r="N6033" s="30">
        <f>IFERROR((VLOOKUP($A6033,HeadJournal!$A$1:$K$890,COLUMN(HeadJournal!K$1),0)-VLOOKUP($A6033,HeadJournal!$A$1:$K$890,COLUMN(HeadJournal!J$1),0))*($K6033+$L6033)/(SUMIF($A:$A,$A6033,$K:$K)+SUMIF($A:$A,$A6033,$L:$L)),0)</f>
        <v>0</v>
      </c>
      <c r="O6033" s="30">
        <f>IFERROR((VLOOKUP($A6033,HeadJournal!$A$1:$L$890,COLUMN(HeadJournal!L$1),0)*($K6033+$L6033)/(SUMIF($A:$A,$A6033,$K:$K)+SUMIF($A:$A,$A6033,$L:$L)))/VLOOKUP($A6033,HeadJournal!$A$1:$L$890,COLUMN(HeadJournal!H$1),0),0)</f>
        <v>0</v>
      </c>
      <c r="P6033" s="30">
        <f>IFERROR(SUM(K6033:O6033)*VLOOKUP($A6033,HeadJournal!$A$1:$L$890,COLUMN(HeadJournal!H$1),0),0)</f>
        <v>0</v>
      </c>
      <c r="Q6033" s="29"/>
      <c r="R6033" s="31"/>
      <c r="S6033" s="31"/>
      <c r="T6033" s="95" t="str">
        <f t="shared" si="450"/>
        <v/>
      </c>
      <c r="U6033" s="32">
        <f t="shared" si="451"/>
        <v>0</v>
      </c>
      <c r="V6033" s="22" t="str">
        <f t="shared" si="452"/>
        <v/>
      </c>
      <c r="X6033" s="33"/>
      <c r="Y6033" s="33"/>
    </row>
    <row r="6034" spans="1:25" x14ac:dyDescent="0.2">
      <c r="A6034" s="93"/>
      <c r="B6034" s="94" t="str">
        <f>IFERROR(VLOOKUP($A6034,HeadJournal!$A$1:$NTR$890,COLUMN(HeadJournal!B$1),0),"")</f>
        <v/>
      </c>
      <c r="C6034" s="94" t="str">
        <f>IFERROR(VLOOKUP($A6034,HeadJournal!$A$1:$NTR$890,COLUMN(HeadJournal!C$1),0),"")</f>
        <v/>
      </c>
      <c r="D6034" s="125" t="str">
        <f>IFERROR(VLOOKUP($A6034,HeadJournal!$A$1:$NTR$890,COLUMN(HeadJournal!D$1),0),"")</f>
        <v/>
      </c>
      <c r="E6034" s="95" t="str">
        <f>IFERROR(VLOOKUP($A6034,HeadJournal!$A$1:$NTR$890,COLUMN(HeadJournal!G$1),0),"")</f>
        <v/>
      </c>
      <c r="F6034" s="95" t="str">
        <f t="shared" si="449"/>
        <v/>
      </c>
      <c r="G6034" s="97"/>
      <c r="H6034" s="161"/>
      <c r="I6034" s="97"/>
      <c r="J6034" s="97"/>
      <c r="K6034" s="29"/>
      <c r="L6034" s="29"/>
      <c r="M6034" s="30">
        <f>IFERROR(VLOOKUP($A6034,HeadJournal!$A$1:$J$890,COLUMN(HeadJournal!I$1),0)*($K6034+$L6034)/(SUMIF($A:$A,$A6034,$K:$K)+SUMIF($A:$A,$A6034,$L:$L)),0)</f>
        <v>0</v>
      </c>
      <c r="N6034" s="30">
        <f>IFERROR((VLOOKUP($A6034,HeadJournal!$A$1:$K$890,COLUMN(HeadJournal!K$1),0)-VLOOKUP($A6034,HeadJournal!$A$1:$K$890,COLUMN(HeadJournal!J$1),0))*($K6034+$L6034)/(SUMIF($A:$A,$A6034,$K:$K)+SUMIF($A:$A,$A6034,$L:$L)),0)</f>
        <v>0</v>
      </c>
      <c r="O6034" s="30">
        <f>IFERROR((VLOOKUP($A6034,HeadJournal!$A$1:$L$890,COLUMN(HeadJournal!L$1),0)*($K6034+$L6034)/(SUMIF($A:$A,$A6034,$K:$K)+SUMIF($A:$A,$A6034,$L:$L)))/VLOOKUP($A6034,HeadJournal!$A$1:$L$890,COLUMN(HeadJournal!H$1),0),0)</f>
        <v>0</v>
      </c>
      <c r="P6034" s="30">
        <f>IFERROR(SUM(K6034:O6034)*VLOOKUP($A6034,HeadJournal!$A$1:$L$890,COLUMN(HeadJournal!H$1),0),0)</f>
        <v>0</v>
      </c>
      <c r="Q6034" s="29"/>
      <c r="R6034" s="31"/>
      <c r="S6034" s="31"/>
      <c r="T6034" s="95" t="str">
        <f t="shared" si="450"/>
        <v/>
      </c>
      <c r="U6034" s="32">
        <f t="shared" si="451"/>
        <v>0</v>
      </c>
      <c r="V6034" s="22" t="str">
        <f t="shared" si="452"/>
        <v/>
      </c>
      <c r="X6034" s="33"/>
      <c r="Y6034" s="33"/>
    </row>
    <row r="6035" spans="1:25" x14ac:dyDescent="0.2">
      <c r="A6035" s="93"/>
      <c r="B6035" s="94" t="str">
        <f>IFERROR(VLOOKUP($A6035,HeadJournal!$A$1:$NTR$890,COLUMN(HeadJournal!B$1),0),"")</f>
        <v/>
      </c>
      <c r="C6035" s="94" t="str">
        <f>IFERROR(VLOOKUP($A6035,HeadJournal!$A$1:$NTR$890,COLUMN(HeadJournal!C$1),0),"")</f>
        <v/>
      </c>
      <c r="D6035" s="125" t="str">
        <f>IFERROR(VLOOKUP($A6035,HeadJournal!$A$1:$NTR$890,COLUMN(HeadJournal!D$1),0),"")</f>
        <v/>
      </c>
      <c r="E6035" s="95" t="str">
        <f>IFERROR(VLOOKUP($A6035,HeadJournal!$A$1:$NTR$890,COLUMN(HeadJournal!G$1),0),"")</f>
        <v/>
      </c>
      <c r="F6035" s="95" t="str">
        <f t="shared" si="449"/>
        <v/>
      </c>
      <c r="G6035" s="97"/>
      <c r="H6035" s="161"/>
      <c r="I6035" s="97"/>
      <c r="J6035" s="97"/>
      <c r="K6035" s="29"/>
      <c r="L6035" s="29"/>
      <c r="M6035" s="30">
        <f>IFERROR(VLOOKUP($A6035,HeadJournal!$A$1:$J$890,COLUMN(HeadJournal!I$1),0)*($K6035+$L6035)/(SUMIF($A:$A,$A6035,$K:$K)+SUMIF($A:$A,$A6035,$L:$L)),0)</f>
        <v>0</v>
      </c>
      <c r="N6035" s="30">
        <f>IFERROR((VLOOKUP($A6035,HeadJournal!$A$1:$K$890,COLUMN(HeadJournal!K$1),0)-VLOOKUP($A6035,HeadJournal!$A$1:$K$890,COLUMN(HeadJournal!J$1),0))*($K6035+$L6035)/(SUMIF($A:$A,$A6035,$K:$K)+SUMIF($A:$A,$A6035,$L:$L)),0)</f>
        <v>0</v>
      </c>
      <c r="O6035" s="30">
        <f>IFERROR((VLOOKUP($A6035,HeadJournal!$A$1:$L$890,COLUMN(HeadJournal!L$1),0)*($K6035+$L6035)/(SUMIF($A:$A,$A6035,$K:$K)+SUMIF($A:$A,$A6035,$L:$L)))/VLOOKUP($A6035,HeadJournal!$A$1:$L$890,COLUMN(HeadJournal!H$1),0),0)</f>
        <v>0</v>
      </c>
      <c r="P6035" s="30">
        <f>IFERROR(SUM(K6035:O6035)*VLOOKUP($A6035,HeadJournal!$A$1:$L$890,COLUMN(HeadJournal!H$1),0),0)</f>
        <v>0</v>
      </c>
      <c r="Q6035" s="29"/>
      <c r="R6035" s="31"/>
      <c r="S6035" s="31"/>
      <c r="T6035" s="95" t="str">
        <f t="shared" si="450"/>
        <v/>
      </c>
      <c r="U6035" s="32">
        <f t="shared" si="451"/>
        <v>0</v>
      </c>
      <c r="V6035" s="22" t="str">
        <f t="shared" si="452"/>
        <v/>
      </c>
      <c r="X6035" s="33"/>
      <c r="Y6035" s="33"/>
    </row>
    <row r="6036" spans="1:25" x14ac:dyDescent="0.2">
      <c r="A6036" s="93"/>
      <c r="B6036" s="94" t="str">
        <f>IFERROR(VLOOKUP($A6036,HeadJournal!$A$1:$NTR$890,COLUMN(HeadJournal!B$1),0),"")</f>
        <v/>
      </c>
      <c r="C6036" s="94" t="str">
        <f>IFERROR(VLOOKUP($A6036,HeadJournal!$A$1:$NTR$890,COLUMN(HeadJournal!C$1),0),"")</f>
        <v/>
      </c>
      <c r="D6036" s="125" t="str">
        <f>IFERROR(VLOOKUP($A6036,HeadJournal!$A$1:$NTR$890,COLUMN(HeadJournal!D$1),0),"")</f>
        <v/>
      </c>
      <c r="E6036" s="95" t="str">
        <f>IFERROR(VLOOKUP($A6036,HeadJournal!$A$1:$NTR$890,COLUMN(HeadJournal!G$1),0),"")</f>
        <v/>
      </c>
      <c r="F6036" s="95" t="str">
        <f t="shared" si="449"/>
        <v/>
      </c>
      <c r="G6036" s="97"/>
      <c r="H6036" s="161"/>
      <c r="I6036" s="97"/>
      <c r="J6036" s="97"/>
      <c r="K6036" s="29"/>
      <c r="L6036" s="29"/>
      <c r="M6036" s="30">
        <f>IFERROR(VLOOKUP($A6036,HeadJournal!$A$1:$J$890,COLUMN(HeadJournal!I$1),0)*($K6036+$L6036)/(SUMIF($A:$A,$A6036,$K:$K)+SUMIF($A:$A,$A6036,$L:$L)),0)</f>
        <v>0</v>
      </c>
      <c r="N6036" s="30">
        <f>IFERROR((VLOOKUP($A6036,HeadJournal!$A$1:$K$890,COLUMN(HeadJournal!K$1),0)-VLOOKUP($A6036,HeadJournal!$A$1:$K$890,COLUMN(HeadJournal!J$1),0))*($K6036+$L6036)/(SUMIF($A:$A,$A6036,$K:$K)+SUMIF($A:$A,$A6036,$L:$L)),0)</f>
        <v>0</v>
      </c>
      <c r="O6036" s="30">
        <f>IFERROR((VLOOKUP($A6036,HeadJournal!$A$1:$L$890,COLUMN(HeadJournal!L$1),0)*($K6036+$L6036)/(SUMIF($A:$A,$A6036,$K:$K)+SUMIF($A:$A,$A6036,$L:$L)))/VLOOKUP($A6036,HeadJournal!$A$1:$L$890,COLUMN(HeadJournal!H$1),0),0)</f>
        <v>0</v>
      </c>
      <c r="P6036" s="30">
        <f>IFERROR(SUM(K6036:O6036)*VLOOKUP($A6036,HeadJournal!$A$1:$L$890,COLUMN(HeadJournal!H$1),0),0)</f>
        <v>0</v>
      </c>
      <c r="Q6036" s="29"/>
      <c r="R6036" s="31"/>
      <c r="S6036" s="31"/>
      <c r="T6036" s="95" t="str">
        <f t="shared" si="450"/>
        <v/>
      </c>
      <c r="U6036" s="32">
        <f t="shared" si="451"/>
        <v>0</v>
      </c>
      <c r="V6036" s="22" t="str">
        <f t="shared" si="452"/>
        <v/>
      </c>
      <c r="X6036" s="33"/>
      <c r="Y6036" s="33"/>
    </row>
    <row r="6037" spans="1:25" x14ac:dyDescent="0.2">
      <c r="A6037" s="93"/>
      <c r="B6037" s="94" t="str">
        <f>IFERROR(VLOOKUP($A6037,HeadJournal!$A$1:$NTR$890,COLUMN(HeadJournal!B$1),0),"")</f>
        <v/>
      </c>
      <c r="C6037" s="94" t="str">
        <f>IFERROR(VLOOKUP($A6037,HeadJournal!$A$1:$NTR$890,COLUMN(HeadJournal!C$1),0),"")</f>
        <v/>
      </c>
      <c r="D6037" s="125" t="str">
        <f>IFERROR(VLOOKUP($A6037,HeadJournal!$A$1:$NTR$890,COLUMN(HeadJournal!D$1),0),"")</f>
        <v/>
      </c>
      <c r="E6037" s="95" t="str">
        <f>IFERROR(VLOOKUP($A6037,HeadJournal!$A$1:$NTR$890,COLUMN(HeadJournal!G$1),0),"")</f>
        <v/>
      </c>
      <c r="F6037" s="95" t="str">
        <f t="shared" si="449"/>
        <v/>
      </c>
      <c r="G6037" s="97"/>
      <c r="H6037" s="161"/>
      <c r="I6037" s="97"/>
      <c r="J6037" s="97"/>
      <c r="K6037" s="29"/>
      <c r="L6037" s="29"/>
      <c r="M6037" s="30">
        <f>IFERROR(VLOOKUP($A6037,HeadJournal!$A$1:$J$890,COLUMN(HeadJournal!I$1),0)*($K6037+$L6037)/(SUMIF($A:$A,$A6037,$K:$K)+SUMIF($A:$A,$A6037,$L:$L)),0)</f>
        <v>0</v>
      </c>
      <c r="N6037" s="30">
        <f>IFERROR((VLOOKUP($A6037,HeadJournal!$A$1:$K$890,COLUMN(HeadJournal!K$1),0)-VLOOKUP($A6037,HeadJournal!$A$1:$K$890,COLUMN(HeadJournal!J$1),0))*($K6037+$L6037)/(SUMIF($A:$A,$A6037,$K:$K)+SUMIF($A:$A,$A6037,$L:$L)),0)</f>
        <v>0</v>
      </c>
      <c r="O6037" s="30">
        <f>IFERROR((VLOOKUP($A6037,HeadJournal!$A$1:$L$890,COLUMN(HeadJournal!L$1),0)*($K6037+$L6037)/(SUMIF($A:$A,$A6037,$K:$K)+SUMIF($A:$A,$A6037,$L:$L)))/VLOOKUP($A6037,HeadJournal!$A$1:$L$890,COLUMN(HeadJournal!H$1),0),0)</f>
        <v>0</v>
      </c>
      <c r="P6037" s="30">
        <f>IFERROR(SUM(K6037:O6037)*VLOOKUP($A6037,HeadJournal!$A$1:$L$890,COLUMN(HeadJournal!H$1),0),0)</f>
        <v>0</v>
      </c>
      <c r="Q6037" s="29"/>
      <c r="R6037" s="31"/>
      <c r="S6037" s="31"/>
      <c r="T6037" s="95" t="str">
        <f t="shared" si="450"/>
        <v/>
      </c>
      <c r="U6037" s="32">
        <f t="shared" si="451"/>
        <v>0</v>
      </c>
      <c r="V6037" s="22" t="str">
        <f t="shared" si="452"/>
        <v/>
      </c>
      <c r="X6037" s="33"/>
      <c r="Y6037" s="33"/>
    </row>
    <row r="6038" spans="1:25" x14ac:dyDescent="0.2">
      <c r="A6038" s="93"/>
      <c r="B6038" s="94" t="str">
        <f>IFERROR(VLOOKUP($A6038,HeadJournal!$A$1:$NTR$890,COLUMN(HeadJournal!B$1),0),"")</f>
        <v/>
      </c>
      <c r="C6038" s="94" t="str">
        <f>IFERROR(VLOOKUP($A6038,HeadJournal!$A$1:$NTR$890,COLUMN(HeadJournal!C$1),0),"")</f>
        <v/>
      </c>
      <c r="D6038" s="125" t="str">
        <f>IFERROR(VLOOKUP($A6038,HeadJournal!$A$1:$NTR$890,COLUMN(HeadJournal!D$1),0),"")</f>
        <v/>
      </c>
      <c r="E6038" s="95" t="str">
        <f>IFERROR(VLOOKUP($A6038,HeadJournal!$A$1:$NTR$890,COLUMN(HeadJournal!G$1),0),"")</f>
        <v/>
      </c>
      <c r="F6038" s="95" t="str">
        <f t="shared" si="449"/>
        <v/>
      </c>
      <c r="G6038" s="97"/>
      <c r="H6038" s="161"/>
      <c r="I6038" s="97"/>
      <c r="J6038" s="97"/>
      <c r="K6038" s="29"/>
      <c r="L6038" s="29"/>
      <c r="M6038" s="30">
        <f>IFERROR(VLOOKUP($A6038,HeadJournal!$A$1:$J$890,COLUMN(HeadJournal!I$1),0)*($K6038+$L6038)/(SUMIF($A:$A,$A6038,$K:$K)+SUMIF($A:$A,$A6038,$L:$L)),0)</f>
        <v>0</v>
      </c>
      <c r="N6038" s="30">
        <f>IFERROR((VLOOKUP($A6038,HeadJournal!$A$1:$K$890,COLUMN(HeadJournal!K$1),0)-VLOOKUP($A6038,HeadJournal!$A$1:$K$890,COLUMN(HeadJournal!J$1),0))*($K6038+$L6038)/(SUMIF($A:$A,$A6038,$K:$K)+SUMIF($A:$A,$A6038,$L:$L)),0)</f>
        <v>0</v>
      </c>
      <c r="O6038" s="30">
        <f>IFERROR((VLOOKUP($A6038,HeadJournal!$A$1:$L$890,COLUMN(HeadJournal!L$1),0)*($K6038+$L6038)/(SUMIF($A:$A,$A6038,$K:$K)+SUMIF($A:$A,$A6038,$L:$L)))/VLOOKUP($A6038,HeadJournal!$A$1:$L$890,COLUMN(HeadJournal!H$1),0),0)</f>
        <v>0</v>
      </c>
      <c r="P6038" s="30">
        <f>IFERROR(SUM(K6038:O6038)*VLOOKUP($A6038,HeadJournal!$A$1:$L$890,COLUMN(HeadJournal!H$1),0),0)</f>
        <v>0</v>
      </c>
      <c r="Q6038" s="29"/>
      <c r="R6038" s="31"/>
      <c r="S6038" s="31"/>
      <c r="T6038" s="95" t="str">
        <f t="shared" si="450"/>
        <v/>
      </c>
      <c r="U6038" s="32">
        <f t="shared" si="451"/>
        <v>0</v>
      </c>
      <c r="V6038" s="22" t="str">
        <f t="shared" si="452"/>
        <v/>
      </c>
      <c r="X6038" s="33"/>
      <c r="Y6038" s="33"/>
    </row>
    <row r="6039" spans="1:25" x14ac:dyDescent="0.2">
      <c r="A6039" s="93"/>
      <c r="B6039" s="94" t="str">
        <f>IFERROR(VLOOKUP($A6039,HeadJournal!$A$1:$NTR$890,COLUMN(HeadJournal!B$1),0),"")</f>
        <v/>
      </c>
      <c r="C6039" s="94" t="str">
        <f>IFERROR(VLOOKUP($A6039,HeadJournal!$A$1:$NTR$890,COLUMN(HeadJournal!C$1),0),"")</f>
        <v/>
      </c>
      <c r="D6039" s="125" t="str">
        <f>IFERROR(VLOOKUP($A6039,HeadJournal!$A$1:$NTR$890,COLUMN(HeadJournal!D$1),0),"")</f>
        <v/>
      </c>
      <c r="E6039" s="95" t="str">
        <f>IFERROR(VLOOKUP($A6039,HeadJournal!$A$1:$NTR$890,COLUMN(HeadJournal!G$1),0),"")</f>
        <v/>
      </c>
      <c r="F6039" s="95" t="str">
        <f t="shared" si="449"/>
        <v/>
      </c>
      <c r="G6039" s="97"/>
      <c r="H6039" s="161"/>
      <c r="I6039" s="97"/>
      <c r="J6039" s="97"/>
      <c r="K6039" s="29"/>
      <c r="L6039" s="29"/>
      <c r="M6039" s="30">
        <f>IFERROR(VLOOKUP($A6039,HeadJournal!$A$1:$J$890,COLUMN(HeadJournal!I$1),0)*($K6039+$L6039)/(SUMIF($A:$A,$A6039,$K:$K)+SUMIF($A:$A,$A6039,$L:$L)),0)</f>
        <v>0</v>
      </c>
      <c r="N6039" s="30">
        <f>IFERROR((VLOOKUP($A6039,HeadJournal!$A$1:$K$890,COLUMN(HeadJournal!K$1),0)-VLOOKUP($A6039,HeadJournal!$A$1:$K$890,COLUMN(HeadJournal!J$1),0))*($K6039+$L6039)/(SUMIF($A:$A,$A6039,$K:$K)+SUMIF($A:$A,$A6039,$L:$L)),0)</f>
        <v>0</v>
      </c>
      <c r="O6039" s="30">
        <f>IFERROR((VLOOKUP($A6039,HeadJournal!$A$1:$L$890,COLUMN(HeadJournal!L$1),0)*($K6039+$L6039)/(SUMIF($A:$A,$A6039,$K:$K)+SUMIF($A:$A,$A6039,$L:$L)))/VLOOKUP($A6039,HeadJournal!$A$1:$L$890,COLUMN(HeadJournal!H$1),0),0)</f>
        <v>0</v>
      </c>
      <c r="P6039" s="30">
        <f>IFERROR(SUM(K6039:O6039)*VLOOKUP($A6039,HeadJournal!$A$1:$L$890,COLUMN(HeadJournal!H$1),0),0)</f>
        <v>0</v>
      </c>
      <c r="Q6039" s="29"/>
      <c r="R6039" s="31"/>
      <c r="S6039" s="31"/>
      <c r="T6039" s="95" t="str">
        <f t="shared" si="450"/>
        <v/>
      </c>
      <c r="U6039" s="32">
        <f t="shared" si="451"/>
        <v>0</v>
      </c>
      <c r="V6039" s="22" t="str">
        <f t="shared" si="452"/>
        <v/>
      </c>
      <c r="X6039" s="33"/>
      <c r="Y6039" s="33"/>
    </row>
    <row r="6040" spans="1:25" x14ac:dyDescent="0.2">
      <c r="A6040" s="93"/>
      <c r="B6040" s="94" t="str">
        <f>IFERROR(VLOOKUP($A6040,HeadJournal!$A$1:$NTR$890,COLUMN(HeadJournal!B$1),0),"")</f>
        <v/>
      </c>
      <c r="C6040" s="94" t="str">
        <f>IFERROR(VLOOKUP($A6040,HeadJournal!$A$1:$NTR$890,COLUMN(HeadJournal!C$1),0),"")</f>
        <v/>
      </c>
      <c r="D6040" s="125" t="str">
        <f>IFERROR(VLOOKUP($A6040,HeadJournal!$A$1:$NTR$890,COLUMN(HeadJournal!D$1),0),"")</f>
        <v/>
      </c>
      <c r="E6040" s="95" t="str">
        <f>IFERROR(VLOOKUP($A6040,HeadJournal!$A$1:$NTR$890,COLUMN(HeadJournal!G$1),0),"")</f>
        <v/>
      </c>
      <c r="F6040" s="95" t="str">
        <f t="shared" si="449"/>
        <v/>
      </c>
      <c r="G6040" s="97"/>
      <c r="H6040" s="161"/>
      <c r="I6040" s="97"/>
      <c r="J6040" s="97"/>
      <c r="K6040" s="29"/>
      <c r="L6040" s="29"/>
      <c r="M6040" s="30">
        <f>IFERROR(VLOOKUP($A6040,HeadJournal!$A$1:$J$890,COLUMN(HeadJournal!I$1),0)*($K6040+$L6040)/(SUMIF($A:$A,$A6040,$K:$K)+SUMIF($A:$A,$A6040,$L:$L)),0)</f>
        <v>0</v>
      </c>
      <c r="N6040" s="30">
        <f>IFERROR((VLOOKUP($A6040,HeadJournal!$A$1:$K$890,COLUMN(HeadJournal!K$1),0)-VLOOKUP($A6040,HeadJournal!$A$1:$K$890,COLUMN(HeadJournal!J$1),0))*($K6040+$L6040)/(SUMIF($A:$A,$A6040,$K:$K)+SUMIF($A:$A,$A6040,$L:$L)),0)</f>
        <v>0</v>
      </c>
      <c r="O6040" s="30">
        <f>IFERROR((VLOOKUP($A6040,HeadJournal!$A$1:$L$890,COLUMN(HeadJournal!L$1),0)*($K6040+$L6040)/(SUMIF($A:$A,$A6040,$K:$K)+SUMIF($A:$A,$A6040,$L:$L)))/VLOOKUP($A6040,HeadJournal!$A$1:$L$890,COLUMN(HeadJournal!H$1),0),0)</f>
        <v>0</v>
      </c>
      <c r="P6040" s="30">
        <f>IFERROR(SUM(K6040:O6040)*VLOOKUP($A6040,HeadJournal!$A$1:$L$890,COLUMN(HeadJournal!H$1),0),0)</f>
        <v>0</v>
      </c>
      <c r="Q6040" s="29"/>
      <c r="R6040" s="31"/>
      <c r="S6040" s="31"/>
      <c r="T6040" s="95" t="str">
        <f t="shared" si="450"/>
        <v/>
      </c>
      <c r="U6040" s="32">
        <f t="shared" si="451"/>
        <v>0</v>
      </c>
      <c r="V6040" s="22" t="str">
        <f t="shared" si="452"/>
        <v/>
      </c>
      <c r="X6040" s="33"/>
      <c r="Y6040" s="33"/>
    </row>
    <row r="6041" spans="1:25" x14ac:dyDescent="0.2">
      <c r="A6041" s="93"/>
      <c r="B6041" s="94" t="str">
        <f>IFERROR(VLOOKUP($A6041,HeadJournal!$A$1:$NTR$890,COLUMN(HeadJournal!B$1),0),"")</f>
        <v/>
      </c>
      <c r="C6041" s="94" t="str">
        <f>IFERROR(VLOOKUP($A6041,HeadJournal!$A$1:$NTR$890,COLUMN(HeadJournal!C$1),0),"")</f>
        <v/>
      </c>
      <c r="D6041" s="125" t="str">
        <f>IFERROR(VLOOKUP($A6041,HeadJournal!$A$1:$NTR$890,COLUMN(HeadJournal!D$1),0),"")</f>
        <v/>
      </c>
      <c r="E6041" s="95" t="str">
        <f>IFERROR(VLOOKUP($A6041,HeadJournal!$A$1:$NTR$890,COLUMN(HeadJournal!G$1),0),"")</f>
        <v/>
      </c>
      <c r="F6041" s="95" t="str">
        <f t="shared" si="449"/>
        <v/>
      </c>
      <c r="G6041" s="97"/>
      <c r="H6041" s="161"/>
      <c r="I6041" s="97"/>
      <c r="J6041" s="97"/>
      <c r="K6041" s="29"/>
      <c r="L6041" s="29"/>
      <c r="M6041" s="30">
        <f>IFERROR(VLOOKUP($A6041,HeadJournal!$A$1:$J$890,COLUMN(HeadJournal!I$1),0)*($K6041+$L6041)/(SUMIF($A:$A,$A6041,$K:$K)+SUMIF($A:$A,$A6041,$L:$L)),0)</f>
        <v>0</v>
      </c>
      <c r="N6041" s="30">
        <f>IFERROR((VLOOKUP($A6041,HeadJournal!$A$1:$K$890,COLUMN(HeadJournal!K$1),0)-VLOOKUP($A6041,HeadJournal!$A$1:$K$890,COLUMN(HeadJournal!J$1),0))*($K6041+$L6041)/(SUMIF($A:$A,$A6041,$K:$K)+SUMIF($A:$A,$A6041,$L:$L)),0)</f>
        <v>0</v>
      </c>
      <c r="O6041" s="30">
        <f>IFERROR((VLOOKUP($A6041,HeadJournal!$A$1:$L$890,COLUMN(HeadJournal!L$1),0)*($K6041+$L6041)/(SUMIF($A:$A,$A6041,$K:$K)+SUMIF($A:$A,$A6041,$L:$L)))/VLOOKUP($A6041,HeadJournal!$A$1:$L$890,COLUMN(HeadJournal!H$1),0),0)</f>
        <v>0</v>
      </c>
      <c r="P6041" s="30">
        <f>IFERROR(SUM(K6041:O6041)*VLOOKUP($A6041,HeadJournal!$A$1:$L$890,COLUMN(HeadJournal!H$1),0),0)</f>
        <v>0</v>
      </c>
      <c r="Q6041" s="29"/>
      <c r="R6041" s="31"/>
      <c r="S6041" s="31"/>
      <c r="T6041" s="95" t="str">
        <f t="shared" si="450"/>
        <v/>
      </c>
      <c r="U6041" s="32">
        <f t="shared" si="451"/>
        <v>0</v>
      </c>
      <c r="V6041" s="22" t="str">
        <f t="shared" si="452"/>
        <v/>
      </c>
      <c r="X6041" s="33"/>
      <c r="Y6041" s="33"/>
    </row>
    <row r="6042" spans="1:25" x14ac:dyDescent="0.2">
      <c r="A6042" s="93"/>
      <c r="B6042" s="94" t="str">
        <f>IFERROR(VLOOKUP($A6042,HeadJournal!$A$1:$NTR$890,COLUMN(HeadJournal!B$1),0),"")</f>
        <v/>
      </c>
      <c r="C6042" s="94" t="str">
        <f>IFERROR(VLOOKUP($A6042,HeadJournal!$A$1:$NTR$890,COLUMN(HeadJournal!C$1),0),"")</f>
        <v/>
      </c>
      <c r="D6042" s="125" t="str">
        <f>IFERROR(VLOOKUP($A6042,HeadJournal!$A$1:$NTR$890,COLUMN(HeadJournal!D$1),0),"")</f>
        <v/>
      </c>
      <c r="E6042" s="95" t="str">
        <f>IFERROR(VLOOKUP($A6042,HeadJournal!$A$1:$NTR$890,COLUMN(HeadJournal!G$1),0),"")</f>
        <v/>
      </c>
      <c r="F6042" s="95" t="str">
        <f t="shared" si="449"/>
        <v/>
      </c>
      <c r="G6042" s="97"/>
      <c r="H6042" s="161"/>
      <c r="I6042" s="97"/>
      <c r="J6042" s="97"/>
      <c r="K6042" s="29"/>
      <c r="L6042" s="29"/>
      <c r="M6042" s="30">
        <f>IFERROR(VLOOKUP($A6042,HeadJournal!$A$1:$J$890,COLUMN(HeadJournal!I$1),0)*($K6042+$L6042)/(SUMIF($A:$A,$A6042,$K:$K)+SUMIF($A:$A,$A6042,$L:$L)),0)</f>
        <v>0</v>
      </c>
      <c r="N6042" s="30">
        <f>IFERROR((VLOOKUP($A6042,HeadJournal!$A$1:$K$890,COLUMN(HeadJournal!K$1),0)-VLOOKUP($A6042,HeadJournal!$A$1:$K$890,COLUMN(HeadJournal!J$1),0))*($K6042+$L6042)/(SUMIF($A:$A,$A6042,$K:$K)+SUMIF($A:$A,$A6042,$L:$L)),0)</f>
        <v>0</v>
      </c>
      <c r="O6042" s="30">
        <f>IFERROR((VLOOKUP($A6042,HeadJournal!$A$1:$L$890,COLUMN(HeadJournal!L$1),0)*($K6042+$L6042)/(SUMIF($A:$A,$A6042,$K:$K)+SUMIF($A:$A,$A6042,$L:$L)))/VLOOKUP($A6042,HeadJournal!$A$1:$L$890,COLUMN(HeadJournal!H$1),0),0)</f>
        <v>0</v>
      </c>
      <c r="P6042" s="30">
        <f>IFERROR(SUM(K6042:O6042)*VLOOKUP($A6042,HeadJournal!$A$1:$L$890,COLUMN(HeadJournal!H$1),0),0)</f>
        <v>0</v>
      </c>
      <c r="Q6042" s="29"/>
      <c r="R6042" s="31"/>
      <c r="S6042" s="31"/>
      <c r="T6042" s="95" t="str">
        <f t="shared" si="450"/>
        <v/>
      </c>
      <c r="U6042" s="32">
        <f t="shared" si="451"/>
        <v>0</v>
      </c>
      <c r="V6042" s="22" t="str">
        <f t="shared" si="452"/>
        <v/>
      </c>
      <c r="X6042" s="33"/>
      <c r="Y6042" s="33"/>
    </row>
    <row r="6043" spans="1:25" x14ac:dyDescent="0.2">
      <c r="A6043" s="93"/>
      <c r="B6043" s="94" t="str">
        <f>IFERROR(VLOOKUP($A6043,HeadJournal!$A$1:$NTR$890,COLUMN(HeadJournal!B$1),0),"")</f>
        <v/>
      </c>
      <c r="C6043" s="94" t="str">
        <f>IFERROR(VLOOKUP($A6043,HeadJournal!$A$1:$NTR$890,COLUMN(HeadJournal!C$1),0),"")</f>
        <v/>
      </c>
      <c r="D6043" s="125" t="str">
        <f>IFERROR(VLOOKUP($A6043,HeadJournal!$A$1:$NTR$890,COLUMN(HeadJournal!D$1),0),"")</f>
        <v/>
      </c>
      <c r="E6043" s="95" t="str">
        <f>IFERROR(VLOOKUP($A6043,HeadJournal!$A$1:$NTR$890,COLUMN(HeadJournal!G$1),0),"")</f>
        <v/>
      </c>
      <c r="F6043" s="95" t="str">
        <f t="shared" si="449"/>
        <v/>
      </c>
      <c r="G6043" s="97"/>
      <c r="H6043" s="161"/>
      <c r="I6043" s="97"/>
      <c r="J6043" s="97"/>
      <c r="K6043" s="29"/>
      <c r="L6043" s="29"/>
      <c r="M6043" s="30">
        <f>IFERROR(VLOOKUP($A6043,HeadJournal!$A$1:$J$890,COLUMN(HeadJournal!I$1),0)*($K6043+$L6043)/(SUMIF($A:$A,$A6043,$K:$K)+SUMIF($A:$A,$A6043,$L:$L)),0)</f>
        <v>0</v>
      </c>
      <c r="N6043" s="30">
        <f>IFERROR((VLOOKUP($A6043,HeadJournal!$A$1:$K$890,COLUMN(HeadJournal!K$1),0)-VLOOKUP($A6043,HeadJournal!$A$1:$K$890,COLUMN(HeadJournal!J$1),0))*($K6043+$L6043)/(SUMIF($A:$A,$A6043,$K:$K)+SUMIF($A:$A,$A6043,$L:$L)),0)</f>
        <v>0</v>
      </c>
      <c r="O6043" s="30">
        <f>IFERROR((VLOOKUP($A6043,HeadJournal!$A$1:$L$890,COLUMN(HeadJournal!L$1),0)*($K6043+$L6043)/(SUMIF($A:$A,$A6043,$K:$K)+SUMIF($A:$A,$A6043,$L:$L)))/VLOOKUP($A6043,HeadJournal!$A$1:$L$890,COLUMN(HeadJournal!H$1),0),0)</f>
        <v>0</v>
      </c>
      <c r="P6043" s="30">
        <f>IFERROR(SUM(K6043:O6043)*VLOOKUP($A6043,HeadJournal!$A$1:$L$890,COLUMN(HeadJournal!H$1),0),0)</f>
        <v>0</v>
      </c>
      <c r="Q6043" s="29"/>
      <c r="R6043" s="31"/>
      <c r="S6043" s="31"/>
      <c r="T6043" s="95" t="str">
        <f t="shared" si="450"/>
        <v/>
      </c>
      <c r="U6043" s="32">
        <f t="shared" si="451"/>
        <v>0</v>
      </c>
      <c r="V6043" s="22" t="str">
        <f t="shared" si="452"/>
        <v/>
      </c>
      <c r="X6043" s="33"/>
      <c r="Y6043" s="33"/>
    </row>
    <row r="6044" spans="1:25" x14ac:dyDescent="0.2">
      <c r="A6044" s="93"/>
      <c r="B6044" s="94" t="str">
        <f>IFERROR(VLOOKUP($A6044,HeadJournal!$A$1:$NTR$890,COLUMN(HeadJournal!B$1),0),"")</f>
        <v/>
      </c>
      <c r="C6044" s="94" t="str">
        <f>IFERROR(VLOOKUP($A6044,HeadJournal!$A$1:$NTR$890,COLUMN(HeadJournal!C$1),0),"")</f>
        <v/>
      </c>
      <c r="D6044" s="125" t="str">
        <f>IFERROR(VLOOKUP($A6044,HeadJournal!$A$1:$NTR$890,COLUMN(HeadJournal!D$1),0),"")</f>
        <v/>
      </c>
      <c r="E6044" s="95" t="str">
        <f>IFERROR(VLOOKUP($A6044,HeadJournal!$A$1:$NTR$890,COLUMN(HeadJournal!G$1),0),"")</f>
        <v/>
      </c>
      <c r="F6044" s="95" t="str">
        <f t="shared" si="449"/>
        <v/>
      </c>
      <c r="G6044" s="97"/>
      <c r="H6044" s="161"/>
      <c r="I6044" s="97"/>
      <c r="J6044" s="97"/>
      <c r="K6044" s="29"/>
      <c r="L6044" s="29"/>
      <c r="M6044" s="30">
        <f>IFERROR(VLOOKUP($A6044,HeadJournal!$A$1:$J$890,COLUMN(HeadJournal!I$1),0)*($K6044+$L6044)/(SUMIF($A:$A,$A6044,$K:$K)+SUMIF($A:$A,$A6044,$L:$L)),0)</f>
        <v>0</v>
      </c>
      <c r="N6044" s="30">
        <f>IFERROR((VLOOKUP($A6044,HeadJournal!$A$1:$K$890,COLUMN(HeadJournal!K$1),0)-VLOOKUP($A6044,HeadJournal!$A$1:$K$890,COLUMN(HeadJournal!J$1),0))*($K6044+$L6044)/(SUMIF($A:$A,$A6044,$K:$K)+SUMIF($A:$A,$A6044,$L:$L)),0)</f>
        <v>0</v>
      </c>
      <c r="O6044" s="30">
        <f>IFERROR((VLOOKUP($A6044,HeadJournal!$A$1:$L$890,COLUMN(HeadJournal!L$1),0)*($K6044+$L6044)/(SUMIF($A:$A,$A6044,$K:$K)+SUMIF($A:$A,$A6044,$L:$L)))/VLOOKUP($A6044,HeadJournal!$A$1:$L$890,COLUMN(HeadJournal!H$1),0),0)</f>
        <v>0</v>
      </c>
      <c r="P6044" s="30">
        <f>IFERROR(SUM(K6044:O6044)*VLOOKUP($A6044,HeadJournal!$A$1:$L$890,COLUMN(HeadJournal!H$1),0),0)</f>
        <v>0</v>
      </c>
      <c r="Q6044" s="29"/>
      <c r="R6044" s="31"/>
      <c r="S6044" s="31"/>
      <c r="T6044" s="95" t="str">
        <f t="shared" si="450"/>
        <v/>
      </c>
      <c r="U6044" s="32">
        <f t="shared" si="451"/>
        <v>0</v>
      </c>
      <c r="V6044" s="22" t="str">
        <f t="shared" si="452"/>
        <v/>
      </c>
      <c r="X6044" s="33"/>
      <c r="Y6044" s="33"/>
    </row>
    <row r="6045" spans="1:25" x14ac:dyDescent="0.2">
      <c r="A6045" s="93"/>
      <c r="B6045" s="94" t="str">
        <f>IFERROR(VLOOKUP($A6045,HeadJournal!$A$1:$NTR$890,COLUMN(HeadJournal!B$1),0),"")</f>
        <v/>
      </c>
      <c r="C6045" s="94" t="str">
        <f>IFERROR(VLOOKUP($A6045,HeadJournal!$A$1:$NTR$890,COLUMN(HeadJournal!C$1),0),"")</f>
        <v/>
      </c>
      <c r="D6045" s="125" t="str">
        <f>IFERROR(VLOOKUP($A6045,HeadJournal!$A$1:$NTR$890,COLUMN(HeadJournal!D$1),0),"")</f>
        <v/>
      </c>
      <c r="E6045" s="95" t="str">
        <f>IFERROR(VLOOKUP($A6045,HeadJournal!$A$1:$NTR$890,COLUMN(HeadJournal!G$1),0),"")</f>
        <v/>
      </c>
      <c r="F6045" s="95" t="str">
        <f t="shared" si="449"/>
        <v/>
      </c>
      <c r="G6045" s="97"/>
      <c r="H6045" s="161"/>
      <c r="I6045" s="97"/>
      <c r="J6045" s="97"/>
      <c r="K6045" s="29"/>
      <c r="L6045" s="29"/>
      <c r="M6045" s="30">
        <f>IFERROR(VLOOKUP($A6045,HeadJournal!$A$1:$J$890,COLUMN(HeadJournal!I$1),0)*($K6045+$L6045)/(SUMIF($A:$A,$A6045,$K:$K)+SUMIF($A:$A,$A6045,$L:$L)),0)</f>
        <v>0</v>
      </c>
      <c r="N6045" s="30">
        <f>IFERROR((VLOOKUP($A6045,HeadJournal!$A$1:$K$890,COLUMN(HeadJournal!K$1),0)-VLOOKUP($A6045,HeadJournal!$A$1:$K$890,COLUMN(HeadJournal!J$1),0))*($K6045+$L6045)/(SUMIF($A:$A,$A6045,$K:$K)+SUMIF($A:$A,$A6045,$L:$L)),0)</f>
        <v>0</v>
      </c>
      <c r="O6045" s="30">
        <f>IFERROR((VLOOKUP($A6045,HeadJournal!$A$1:$L$890,COLUMN(HeadJournal!L$1),0)*($K6045+$L6045)/(SUMIF($A:$A,$A6045,$K:$K)+SUMIF($A:$A,$A6045,$L:$L)))/VLOOKUP($A6045,HeadJournal!$A$1:$L$890,COLUMN(HeadJournal!H$1),0),0)</f>
        <v>0</v>
      </c>
      <c r="P6045" s="30">
        <f>IFERROR(SUM(K6045:O6045)*VLOOKUP($A6045,HeadJournal!$A$1:$L$890,COLUMN(HeadJournal!H$1),0),0)</f>
        <v>0</v>
      </c>
      <c r="Q6045" s="29"/>
      <c r="R6045" s="31"/>
      <c r="S6045" s="31"/>
      <c r="T6045" s="95" t="str">
        <f t="shared" si="450"/>
        <v/>
      </c>
      <c r="U6045" s="32">
        <f t="shared" si="451"/>
        <v>0</v>
      </c>
      <c r="V6045" s="22" t="str">
        <f t="shared" si="452"/>
        <v/>
      </c>
      <c r="X6045" s="33"/>
      <c r="Y6045" s="33"/>
    </row>
    <row r="6046" spans="1:25" x14ac:dyDescent="0.2">
      <c r="A6046" s="93"/>
      <c r="B6046" s="94" t="str">
        <f>IFERROR(VLOOKUP($A6046,HeadJournal!$A$1:$NTR$890,COLUMN(HeadJournal!B$1),0),"")</f>
        <v/>
      </c>
      <c r="C6046" s="94" t="str">
        <f>IFERROR(VLOOKUP($A6046,HeadJournal!$A$1:$NTR$890,COLUMN(HeadJournal!C$1),0),"")</f>
        <v/>
      </c>
      <c r="D6046" s="125" t="str">
        <f>IFERROR(VLOOKUP($A6046,HeadJournal!$A$1:$NTR$890,COLUMN(HeadJournal!D$1),0),"")</f>
        <v/>
      </c>
      <c r="E6046" s="95" t="str">
        <f>IFERROR(VLOOKUP($A6046,HeadJournal!$A$1:$NTR$890,COLUMN(HeadJournal!G$1),0),"")</f>
        <v/>
      </c>
      <c r="F6046" s="95" t="str">
        <f t="shared" si="449"/>
        <v/>
      </c>
      <c r="G6046" s="97"/>
      <c r="H6046" s="161"/>
      <c r="I6046" s="97"/>
      <c r="J6046" s="97"/>
      <c r="K6046" s="29"/>
      <c r="L6046" s="29"/>
      <c r="M6046" s="30">
        <f>IFERROR(VLOOKUP($A6046,HeadJournal!$A$1:$J$890,COLUMN(HeadJournal!I$1),0)*($K6046+$L6046)/(SUMIF($A:$A,$A6046,$K:$K)+SUMIF($A:$A,$A6046,$L:$L)),0)</f>
        <v>0</v>
      </c>
      <c r="N6046" s="30">
        <f>IFERROR((VLOOKUP($A6046,HeadJournal!$A$1:$K$890,COLUMN(HeadJournal!K$1),0)-VLOOKUP($A6046,HeadJournal!$A$1:$K$890,COLUMN(HeadJournal!J$1),0))*($K6046+$L6046)/(SUMIF($A:$A,$A6046,$K:$K)+SUMIF($A:$A,$A6046,$L:$L)),0)</f>
        <v>0</v>
      </c>
      <c r="O6046" s="30">
        <f>IFERROR((VLOOKUP($A6046,HeadJournal!$A$1:$L$890,COLUMN(HeadJournal!L$1),0)*($K6046+$L6046)/(SUMIF($A:$A,$A6046,$K:$K)+SUMIF($A:$A,$A6046,$L:$L)))/VLOOKUP($A6046,HeadJournal!$A$1:$L$890,COLUMN(HeadJournal!H$1),0),0)</f>
        <v>0</v>
      </c>
      <c r="P6046" s="30">
        <f>IFERROR(SUM(K6046:O6046)*VLOOKUP($A6046,HeadJournal!$A$1:$L$890,COLUMN(HeadJournal!H$1),0),0)</f>
        <v>0</v>
      </c>
      <c r="Q6046" s="29"/>
      <c r="R6046" s="31"/>
      <c r="S6046" s="31"/>
      <c r="T6046" s="95" t="str">
        <f t="shared" si="450"/>
        <v/>
      </c>
      <c r="U6046" s="32">
        <f t="shared" si="451"/>
        <v>0</v>
      </c>
      <c r="V6046" s="22" t="str">
        <f t="shared" si="452"/>
        <v/>
      </c>
      <c r="X6046" s="33"/>
      <c r="Y6046" s="33"/>
    </row>
    <row r="6047" spans="1:25" x14ac:dyDescent="0.2">
      <c r="A6047" s="93"/>
      <c r="B6047" s="94" t="str">
        <f>IFERROR(VLOOKUP($A6047,HeadJournal!$A$1:$NTR$890,COLUMN(HeadJournal!B$1),0),"")</f>
        <v/>
      </c>
      <c r="C6047" s="94" t="str">
        <f>IFERROR(VLOOKUP($A6047,HeadJournal!$A$1:$NTR$890,COLUMN(HeadJournal!C$1),0),"")</f>
        <v/>
      </c>
      <c r="D6047" s="125" t="str">
        <f>IFERROR(VLOOKUP($A6047,HeadJournal!$A$1:$NTR$890,COLUMN(HeadJournal!D$1),0),"")</f>
        <v/>
      </c>
      <c r="E6047" s="95" t="str">
        <f>IFERROR(VLOOKUP($A6047,HeadJournal!$A$1:$NTR$890,COLUMN(HeadJournal!G$1),0),"")</f>
        <v/>
      </c>
      <c r="F6047" s="95" t="str">
        <f t="shared" si="449"/>
        <v/>
      </c>
      <c r="G6047" s="97"/>
      <c r="H6047" s="161"/>
      <c r="I6047" s="97"/>
      <c r="J6047" s="97"/>
      <c r="K6047" s="29"/>
      <c r="L6047" s="29"/>
      <c r="M6047" s="30">
        <f>IFERROR(VLOOKUP($A6047,HeadJournal!$A$1:$J$890,COLUMN(HeadJournal!I$1),0)*($K6047+$L6047)/(SUMIF($A:$A,$A6047,$K:$K)+SUMIF($A:$A,$A6047,$L:$L)),0)</f>
        <v>0</v>
      </c>
      <c r="N6047" s="30">
        <f>IFERROR((VLOOKUP($A6047,HeadJournal!$A$1:$K$890,COLUMN(HeadJournal!K$1),0)-VLOOKUP($A6047,HeadJournal!$A$1:$K$890,COLUMN(HeadJournal!J$1),0))*($K6047+$L6047)/(SUMIF($A:$A,$A6047,$K:$K)+SUMIF($A:$A,$A6047,$L:$L)),0)</f>
        <v>0</v>
      </c>
      <c r="O6047" s="30">
        <f>IFERROR((VLOOKUP($A6047,HeadJournal!$A$1:$L$890,COLUMN(HeadJournal!L$1),0)*($K6047+$L6047)/(SUMIF($A:$A,$A6047,$K:$K)+SUMIF($A:$A,$A6047,$L:$L)))/VLOOKUP($A6047,HeadJournal!$A$1:$L$890,COLUMN(HeadJournal!H$1),0),0)</f>
        <v>0</v>
      </c>
      <c r="P6047" s="30">
        <f>IFERROR(SUM(K6047:O6047)*VLOOKUP($A6047,HeadJournal!$A$1:$L$890,COLUMN(HeadJournal!H$1),0),0)</f>
        <v>0</v>
      </c>
      <c r="Q6047" s="29"/>
      <c r="R6047" s="31"/>
      <c r="S6047" s="31"/>
      <c r="T6047" s="95" t="str">
        <f t="shared" si="450"/>
        <v/>
      </c>
      <c r="U6047" s="32">
        <f t="shared" si="451"/>
        <v>0</v>
      </c>
      <c r="V6047" s="22" t="str">
        <f t="shared" si="452"/>
        <v/>
      </c>
      <c r="X6047" s="33"/>
      <c r="Y6047" s="33"/>
    </row>
    <row r="6048" spans="1:25" x14ac:dyDescent="0.2">
      <c r="A6048" s="93"/>
      <c r="B6048" s="94" t="str">
        <f>IFERROR(VLOOKUP($A6048,HeadJournal!$A$1:$NTR$890,COLUMN(HeadJournal!B$1),0),"")</f>
        <v/>
      </c>
      <c r="C6048" s="94" t="str">
        <f>IFERROR(VLOOKUP($A6048,HeadJournal!$A$1:$NTR$890,COLUMN(HeadJournal!C$1),0),"")</f>
        <v/>
      </c>
      <c r="D6048" s="125" t="str">
        <f>IFERROR(VLOOKUP($A6048,HeadJournal!$A$1:$NTR$890,COLUMN(HeadJournal!D$1),0),"")</f>
        <v/>
      </c>
      <c r="E6048" s="95" t="str">
        <f>IFERROR(VLOOKUP($A6048,HeadJournal!$A$1:$NTR$890,COLUMN(HeadJournal!G$1),0),"")</f>
        <v/>
      </c>
      <c r="F6048" s="95" t="str">
        <f t="shared" si="449"/>
        <v/>
      </c>
      <c r="G6048" s="97"/>
      <c r="H6048" s="161"/>
      <c r="I6048" s="97"/>
      <c r="J6048" s="97"/>
      <c r="K6048" s="29"/>
      <c r="L6048" s="29"/>
      <c r="M6048" s="30">
        <f>IFERROR(VLOOKUP($A6048,HeadJournal!$A$1:$J$890,COLUMN(HeadJournal!I$1),0)*($K6048+$L6048)/(SUMIF($A:$A,$A6048,$K:$K)+SUMIF($A:$A,$A6048,$L:$L)),0)</f>
        <v>0</v>
      </c>
      <c r="N6048" s="30">
        <f>IFERROR((VLOOKUP($A6048,HeadJournal!$A$1:$K$890,COLUMN(HeadJournal!K$1),0)-VLOOKUP($A6048,HeadJournal!$A$1:$K$890,COLUMN(HeadJournal!J$1),0))*($K6048+$L6048)/(SUMIF($A:$A,$A6048,$K:$K)+SUMIF($A:$A,$A6048,$L:$L)),0)</f>
        <v>0</v>
      </c>
      <c r="O6048" s="30">
        <f>IFERROR((VLOOKUP($A6048,HeadJournal!$A$1:$L$890,COLUMN(HeadJournal!L$1),0)*($K6048+$L6048)/(SUMIF($A:$A,$A6048,$K:$K)+SUMIF($A:$A,$A6048,$L:$L)))/VLOOKUP($A6048,HeadJournal!$A$1:$L$890,COLUMN(HeadJournal!H$1),0),0)</f>
        <v>0</v>
      </c>
      <c r="P6048" s="30">
        <f>IFERROR(SUM(K6048:O6048)*VLOOKUP($A6048,HeadJournal!$A$1:$L$890,COLUMN(HeadJournal!H$1),0),0)</f>
        <v>0</v>
      </c>
      <c r="Q6048" s="29"/>
      <c r="R6048" s="31"/>
      <c r="S6048" s="31"/>
      <c r="T6048" s="95" t="str">
        <f t="shared" si="450"/>
        <v/>
      </c>
      <c r="U6048" s="32">
        <f t="shared" si="451"/>
        <v>0</v>
      </c>
      <c r="V6048" s="22" t="str">
        <f t="shared" si="452"/>
        <v/>
      </c>
      <c r="X6048" s="33"/>
      <c r="Y6048" s="33"/>
    </row>
    <row r="6049" spans="1:25" x14ac:dyDescent="0.2">
      <c r="A6049" s="93"/>
      <c r="B6049" s="94" t="str">
        <f>IFERROR(VLOOKUP($A6049,HeadJournal!$A$1:$NTR$890,COLUMN(HeadJournal!B$1),0),"")</f>
        <v/>
      </c>
      <c r="C6049" s="94" t="str">
        <f>IFERROR(VLOOKUP($A6049,HeadJournal!$A$1:$NTR$890,COLUMN(HeadJournal!C$1),0),"")</f>
        <v/>
      </c>
      <c r="D6049" s="125" t="str">
        <f>IFERROR(VLOOKUP($A6049,HeadJournal!$A$1:$NTR$890,COLUMN(HeadJournal!D$1),0),"")</f>
        <v/>
      </c>
      <c r="E6049" s="95" t="str">
        <f>IFERROR(VLOOKUP($A6049,HeadJournal!$A$1:$NTR$890,COLUMN(HeadJournal!G$1),0),"")</f>
        <v/>
      </c>
      <c r="F6049" s="95" t="str">
        <f t="shared" si="449"/>
        <v/>
      </c>
      <c r="G6049" s="97"/>
      <c r="H6049" s="161"/>
      <c r="I6049" s="97"/>
      <c r="J6049" s="97"/>
      <c r="K6049" s="29"/>
      <c r="L6049" s="29"/>
      <c r="M6049" s="30">
        <f>IFERROR(VLOOKUP($A6049,HeadJournal!$A$1:$J$890,COLUMN(HeadJournal!I$1),0)*($K6049+$L6049)/(SUMIF($A:$A,$A6049,$K:$K)+SUMIF($A:$A,$A6049,$L:$L)),0)</f>
        <v>0</v>
      </c>
      <c r="N6049" s="30">
        <f>IFERROR((VLOOKUP($A6049,HeadJournal!$A$1:$K$890,COLUMN(HeadJournal!K$1),0)-VLOOKUP($A6049,HeadJournal!$A$1:$K$890,COLUMN(HeadJournal!J$1),0))*($K6049+$L6049)/(SUMIF($A:$A,$A6049,$K:$K)+SUMIF($A:$A,$A6049,$L:$L)),0)</f>
        <v>0</v>
      </c>
      <c r="O6049" s="30">
        <f>IFERROR((VLOOKUP($A6049,HeadJournal!$A$1:$L$890,COLUMN(HeadJournal!L$1),0)*($K6049+$L6049)/(SUMIF($A:$A,$A6049,$K:$K)+SUMIF($A:$A,$A6049,$L:$L)))/VLOOKUP($A6049,HeadJournal!$A$1:$L$890,COLUMN(HeadJournal!H$1),0),0)</f>
        <v>0</v>
      </c>
      <c r="P6049" s="30">
        <f>IFERROR(SUM(K6049:O6049)*VLOOKUP($A6049,HeadJournal!$A$1:$L$890,COLUMN(HeadJournal!H$1),0),0)</f>
        <v>0</v>
      </c>
      <c r="Q6049" s="29"/>
      <c r="R6049" s="31"/>
      <c r="S6049" s="31"/>
      <c r="T6049" s="95" t="str">
        <f t="shared" si="450"/>
        <v/>
      </c>
      <c r="U6049" s="32">
        <f t="shared" si="451"/>
        <v>0</v>
      </c>
      <c r="V6049" s="22" t="str">
        <f t="shared" si="452"/>
        <v/>
      </c>
      <c r="X6049" s="33"/>
      <c r="Y6049" s="33"/>
    </row>
    <row r="6050" spans="1:25" x14ac:dyDescent="0.2">
      <c r="A6050" s="93"/>
      <c r="B6050" s="94" t="str">
        <f>IFERROR(VLOOKUP($A6050,HeadJournal!$A$1:$NTR$890,COLUMN(HeadJournal!B$1),0),"")</f>
        <v/>
      </c>
      <c r="C6050" s="94" t="str">
        <f>IFERROR(VLOOKUP($A6050,HeadJournal!$A$1:$NTR$890,COLUMN(HeadJournal!C$1),0),"")</f>
        <v/>
      </c>
      <c r="D6050" s="125" t="str">
        <f>IFERROR(VLOOKUP($A6050,HeadJournal!$A$1:$NTR$890,COLUMN(HeadJournal!D$1),0),"")</f>
        <v/>
      </c>
      <c r="E6050" s="95" t="str">
        <f>IFERROR(VLOOKUP($A6050,HeadJournal!$A$1:$NTR$890,COLUMN(HeadJournal!G$1),0),"")</f>
        <v/>
      </c>
      <c r="F6050" s="95" t="str">
        <f t="shared" si="449"/>
        <v/>
      </c>
      <c r="G6050" s="97"/>
      <c r="H6050" s="161"/>
      <c r="I6050" s="97"/>
      <c r="J6050" s="97"/>
      <c r="K6050" s="29"/>
      <c r="L6050" s="29"/>
      <c r="M6050" s="30">
        <f>IFERROR(VLOOKUP($A6050,HeadJournal!$A$1:$J$890,COLUMN(HeadJournal!I$1),0)*($K6050+$L6050)/(SUMIF($A:$A,$A6050,$K:$K)+SUMIF($A:$A,$A6050,$L:$L)),0)</f>
        <v>0</v>
      </c>
      <c r="N6050" s="30">
        <f>IFERROR((VLOOKUP($A6050,HeadJournal!$A$1:$K$890,COLUMN(HeadJournal!K$1),0)-VLOOKUP($A6050,HeadJournal!$A$1:$K$890,COLUMN(HeadJournal!J$1),0))*($K6050+$L6050)/(SUMIF($A:$A,$A6050,$K:$K)+SUMIF($A:$A,$A6050,$L:$L)),0)</f>
        <v>0</v>
      </c>
      <c r="O6050" s="30">
        <f>IFERROR((VLOOKUP($A6050,HeadJournal!$A$1:$L$890,COLUMN(HeadJournal!L$1),0)*($K6050+$L6050)/(SUMIF($A:$A,$A6050,$K:$K)+SUMIF($A:$A,$A6050,$L:$L)))/VLOOKUP($A6050,HeadJournal!$A$1:$L$890,COLUMN(HeadJournal!H$1),0),0)</f>
        <v>0</v>
      </c>
      <c r="P6050" s="30">
        <f>IFERROR(SUM(K6050:O6050)*VLOOKUP($A6050,HeadJournal!$A$1:$L$890,COLUMN(HeadJournal!H$1),0),0)</f>
        <v>0</v>
      </c>
      <c r="Q6050" s="29"/>
      <c r="R6050" s="31"/>
      <c r="S6050" s="31"/>
      <c r="T6050" s="95" t="str">
        <f t="shared" si="450"/>
        <v/>
      </c>
      <c r="U6050" s="32">
        <f t="shared" si="451"/>
        <v>0</v>
      </c>
      <c r="V6050" s="22" t="str">
        <f t="shared" si="452"/>
        <v/>
      </c>
      <c r="X6050" s="33"/>
      <c r="Y6050" s="33"/>
    </row>
    <row r="6051" spans="1:25" x14ac:dyDescent="0.2">
      <c r="A6051" s="93"/>
      <c r="B6051" s="94" t="str">
        <f>IFERROR(VLOOKUP($A6051,HeadJournal!$A$1:$NTR$890,COLUMN(HeadJournal!B$1),0),"")</f>
        <v/>
      </c>
      <c r="C6051" s="94" t="str">
        <f>IFERROR(VLOOKUP($A6051,HeadJournal!$A$1:$NTR$890,COLUMN(HeadJournal!C$1),0),"")</f>
        <v/>
      </c>
      <c r="D6051" s="125" t="str">
        <f>IFERROR(VLOOKUP($A6051,HeadJournal!$A$1:$NTR$890,COLUMN(HeadJournal!D$1),0),"")</f>
        <v/>
      </c>
      <c r="E6051" s="95" t="str">
        <f>IFERROR(VLOOKUP($A6051,HeadJournal!$A$1:$NTR$890,COLUMN(HeadJournal!G$1),0),"")</f>
        <v/>
      </c>
      <c r="F6051" s="95" t="str">
        <f t="shared" si="449"/>
        <v/>
      </c>
      <c r="G6051" s="97"/>
      <c r="H6051" s="161"/>
      <c r="I6051" s="97"/>
      <c r="J6051" s="97"/>
      <c r="K6051" s="29"/>
      <c r="L6051" s="29"/>
      <c r="M6051" s="30">
        <f>IFERROR(VLOOKUP($A6051,HeadJournal!$A$1:$J$890,COLUMN(HeadJournal!I$1),0)*($K6051+$L6051)/(SUMIF($A:$A,$A6051,$K:$K)+SUMIF($A:$A,$A6051,$L:$L)),0)</f>
        <v>0</v>
      </c>
      <c r="N6051" s="30">
        <f>IFERROR((VLOOKUP($A6051,HeadJournal!$A$1:$K$890,COLUMN(HeadJournal!K$1),0)-VLOOKUP($A6051,HeadJournal!$A$1:$K$890,COLUMN(HeadJournal!J$1),0))*($K6051+$L6051)/(SUMIF($A:$A,$A6051,$K:$K)+SUMIF($A:$A,$A6051,$L:$L)),0)</f>
        <v>0</v>
      </c>
      <c r="O6051" s="30">
        <f>IFERROR((VLOOKUP($A6051,HeadJournal!$A$1:$L$890,COLUMN(HeadJournal!L$1),0)*($K6051+$L6051)/(SUMIF($A:$A,$A6051,$K:$K)+SUMIF($A:$A,$A6051,$L:$L)))/VLOOKUP($A6051,HeadJournal!$A$1:$L$890,COLUMN(HeadJournal!H$1),0),0)</f>
        <v>0</v>
      </c>
      <c r="P6051" s="30">
        <f>IFERROR(SUM(K6051:O6051)*VLOOKUP($A6051,HeadJournal!$A$1:$L$890,COLUMN(HeadJournal!H$1),0),0)</f>
        <v>0</v>
      </c>
      <c r="Q6051" s="29"/>
      <c r="R6051" s="31"/>
      <c r="S6051" s="31"/>
      <c r="T6051" s="95" t="str">
        <f t="shared" si="450"/>
        <v/>
      </c>
      <c r="U6051" s="32">
        <f t="shared" si="451"/>
        <v>0</v>
      </c>
      <c r="V6051" s="22" t="str">
        <f t="shared" si="452"/>
        <v/>
      </c>
      <c r="X6051" s="33"/>
      <c r="Y6051" s="33"/>
    </row>
    <row r="6052" spans="1:25" x14ac:dyDescent="0.2">
      <c r="A6052" s="93"/>
      <c r="B6052" s="94" t="str">
        <f>IFERROR(VLOOKUP($A6052,HeadJournal!$A$1:$NTR$890,COLUMN(HeadJournal!B$1),0),"")</f>
        <v/>
      </c>
      <c r="C6052" s="94" t="str">
        <f>IFERROR(VLOOKUP($A6052,HeadJournal!$A$1:$NTR$890,COLUMN(HeadJournal!C$1),0),"")</f>
        <v/>
      </c>
      <c r="D6052" s="125" t="str">
        <f>IFERROR(VLOOKUP($A6052,HeadJournal!$A$1:$NTR$890,COLUMN(HeadJournal!D$1),0),"")</f>
        <v/>
      </c>
      <c r="E6052" s="95" t="str">
        <f>IFERROR(VLOOKUP($A6052,HeadJournal!$A$1:$NTR$890,COLUMN(HeadJournal!G$1),0),"")</f>
        <v/>
      </c>
      <c r="F6052" s="95" t="str">
        <f t="shared" si="449"/>
        <v/>
      </c>
      <c r="G6052" s="97"/>
      <c r="H6052" s="161"/>
      <c r="I6052" s="97"/>
      <c r="J6052" s="97"/>
      <c r="K6052" s="29"/>
      <c r="L6052" s="29"/>
      <c r="M6052" s="30">
        <f>IFERROR(VLOOKUP($A6052,HeadJournal!$A$1:$J$890,COLUMN(HeadJournal!I$1),0)*($K6052+$L6052)/(SUMIF($A:$A,$A6052,$K:$K)+SUMIF($A:$A,$A6052,$L:$L)),0)</f>
        <v>0</v>
      </c>
      <c r="N6052" s="30">
        <f>IFERROR((VLOOKUP($A6052,HeadJournal!$A$1:$K$890,COLUMN(HeadJournal!K$1),0)-VLOOKUP($A6052,HeadJournal!$A$1:$K$890,COLUMN(HeadJournal!J$1),0))*($K6052+$L6052)/(SUMIF($A:$A,$A6052,$K:$K)+SUMIF($A:$A,$A6052,$L:$L)),0)</f>
        <v>0</v>
      </c>
      <c r="O6052" s="30">
        <f>IFERROR((VLOOKUP($A6052,HeadJournal!$A$1:$L$890,COLUMN(HeadJournal!L$1),0)*($K6052+$L6052)/(SUMIF($A:$A,$A6052,$K:$K)+SUMIF($A:$A,$A6052,$L:$L)))/VLOOKUP($A6052,HeadJournal!$A$1:$L$890,COLUMN(HeadJournal!H$1),0),0)</f>
        <v>0</v>
      </c>
      <c r="P6052" s="30">
        <f>IFERROR(SUM(K6052:O6052)*VLOOKUP($A6052,HeadJournal!$A$1:$L$890,COLUMN(HeadJournal!H$1),0),0)</f>
        <v>0</v>
      </c>
      <c r="Q6052" s="29"/>
      <c r="R6052" s="31"/>
      <c r="S6052" s="31"/>
      <c r="T6052" s="95" t="str">
        <f t="shared" si="450"/>
        <v/>
      </c>
      <c r="U6052" s="32">
        <f t="shared" si="451"/>
        <v>0</v>
      </c>
      <c r="V6052" s="22" t="str">
        <f t="shared" si="452"/>
        <v/>
      </c>
      <c r="X6052" s="33"/>
      <c r="Y6052" s="33"/>
    </row>
    <row r="6053" spans="1:25" x14ac:dyDescent="0.2">
      <c r="A6053" s="93"/>
      <c r="B6053" s="94" t="str">
        <f>IFERROR(VLOOKUP($A6053,HeadJournal!$A$1:$NTR$890,COLUMN(HeadJournal!B$1),0),"")</f>
        <v/>
      </c>
      <c r="C6053" s="94" t="str">
        <f>IFERROR(VLOOKUP($A6053,HeadJournal!$A$1:$NTR$890,COLUMN(HeadJournal!C$1),0),"")</f>
        <v/>
      </c>
      <c r="D6053" s="125" t="str">
        <f>IFERROR(VLOOKUP($A6053,HeadJournal!$A$1:$NTR$890,COLUMN(HeadJournal!D$1),0),"")</f>
        <v/>
      </c>
      <c r="E6053" s="95" t="str">
        <f>IFERROR(VLOOKUP($A6053,HeadJournal!$A$1:$NTR$890,COLUMN(HeadJournal!G$1),0),"")</f>
        <v/>
      </c>
      <c r="F6053" s="95" t="str">
        <f t="shared" si="449"/>
        <v/>
      </c>
      <c r="G6053" s="97"/>
      <c r="H6053" s="161"/>
      <c r="I6053" s="97"/>
      <c r="J6053" s="97"/>
      <c r="K6053" s="29"/>
      <c r="L6053" s="29"/>
      <c r="M6053" s="30">
        <f>IFERROR(VLOOKUP($A6053,HeadJournal!$A$1:$J$890,COLUMN(HeadJournal!I$1),0)*($K6053+$L6053)/(SUMIF($A:$A,$A6053,$K:$K)+SUMIF($A:$A,$A6053,$L:$L)),0)</f>
        <v>0</v>
      </c>
      <c r="N6053" s="30">
        <f>IFERROR((VLOOKUP($A6053,HeadJournal!$A$1:$K$890,COLUMN(HeadJournal!K$1),0)-VLOOKUP($A6053,HeadJournal!$A$1:$K$890,COLUMN(HeadJournal!J$1),0))*($K6053+$L6053)/(SUMIF($A:$A,$A6053,$K:$K)+SUMIF($A:$A,$A6053,$L:$L)),0)</f>
        <v>0</v>
      </c>
      <c r="O6053" s="30">
        <f>IFERROR((VLOOKUP($A6053,HeadJournal!$A$1:$L$890,COLUMN(HeadJournal!L$1),0)*($K6053+$L6053)/(SUMIF($A:$A,$A6053,$K:$K)+SUMIF($A:$A,$A6053,$L:$L)))/VLOOKUP($A6053,HeadJournal!$A$1:$L$890,COLUMN(HeadJournal!H$1),0),0)</f>
        <v>0</v>
      </c>
      <c r="P6053" s="30">
        <f>IFERROR(SUM(K6053:O6053)*VLOOKUP($A6053,HeadJournal!$A$1:$L$890,COLUMN(HeadJournal!H$1),0),0)</f>
        <v>0</v>
      </c>
      <c r="Q6053" s="29"/>
      <c r="R6053" s="31"/>
      <c r="S6053" s="31"/>
      <c r="T6053" s="95" t="str">
        <f t="shared" si="450"/>
        <v/>
      </c>
      <c r="U6053" s="32">
        <f t="shared" si="451"/>
        <v>0</v>
      </c>
      <c r="V6053" s="22" t="str">
        <f t="shared" si="452"/>
        <v/>
      </c>
      <c r="X6053" s="33"/>
      <c r="Y6053" s="33"/>
    </row>
    <row r="6054" spans="1:25" x14ac:dyDescent="0.2">
      <c r="A6054" s="93"/>
      <c r="B6054" s="94" t="str">
        <f>IFERROR(VLOOKUP($A6054,HeadJournal!$A$1:$NTR$890,COLUMN(HeadJournal!B$1),0),"")</f>
        <v/>
      </c>
      <c r="C6054" s="94" t="str">
        <f>IFERROR(VLOOKUP($A6054,HeadJournal!$A$1:$NTR$890,COLUMN(HeadJournal!C$1),0),"")</f>
        <v/>
      </c>
      <c r="D6054" s="125" t="str">
        <f>IFERROR(VLOOKUP($A6054,HeadJournal!$A$1:$NTR$890,COLUMN(HeadJournal!D$1),0),"")</f>
        <v/>
      </c>
      <c r="E6054" s="95" t="str">
        <f>IFERROR(VLOOKUP($A6054,HeadJournal!$A$1:$NTR$890,COLUMN(HeadJournal!G$1),0),"")</f>
        <v/>
      </c>
      <c r="F6054" s="95" t="str">
        <f t="shared" si="449"/>
        <v/>
      </c>
      <c r="G6054" s="97"/>
      <c r="H6054" s="161"/>
      <c r="I6054" s="97"/>
      <c r="J6054" s="97"/>
      <c r="K6054" s="29"/>
      <c r="L6054" s="29"/>
      <c r="M6054" s="30">
        <f>IFERROR(VLOOKUP($A6054,HeadJournal!$A$1:$J$890,COLUMN(HeadJournal!I$1),0)*($K6054+$L6054)/(SUMIF($A:$A,$A6054,$K:$K)+SUMIF($A:$A,$A6054,$L:$L)),0)</f>
        <v>0</v>
      </c>
      <c r="N6054" s="30">
        <f>IFERROR((VLOOKUP($A6054,HeadJournal!$A$1:$K$890,COLUMN(HeadJournal!K$1),0)-VLOOKUP($A6054,HeadJournal!$A$1:$K$890,COLUMN(HeadJournal!J$1),0))*($K6054+$L6054)/(SUMIF($A:$A,$A6054,$K:$K)+SUMIF($A:$A,$A6054,$L:$L)),0)</f>
        <v>0</v>
      </c>
      <c r="O6054" s="30">
        <f>IFERROR((VLOOKUP($A6054,HeadJournal!$A$1:$L$890,COLUMN(HeadJournal!L$1),0)*($K6054+$L6054)/(SUMIF($A:$A,$A6054,$K:$K)+SUMIF($A:$A,$A6054,$L:$L)))/VLOOKUP($A6054,HeadJournal!$A$1:$L$890,COLUMN(HeadJournal!H$1),0),0)</f>
        <v>0</v>
      </c>
      <c r="P6054" s="30">
        <f>IFERROR(SUM(K6054:O6054)*VLOOKUP($A6054,HeadJournal!$A$1:$L$890,COLUMN(HeadJournal!H$1),0),0)</f>
        <v>0</v>
      </c>
      <c r="Q6054" s="29"/>
      <c r="R6054" s="31"/>
      <c r="S6054" s="31"/>
      <c r="T6054" s="95" t="str">
        <f t="shared" si="450"/>
        <v/>
      </c>
      <c r="U6054" s="32">
        <f t="shared" si="451"/>
        <v>0</v>
      </c>
      <c r="V6054" s="22" t="str">
        <f t="shared" si="452"/>
        <v/>
      </c>
      <c r="X6054" s="33"/>
      <c r="Y6054" s="33"/>
    </row>
    <row r="6055" spans="1:25" x14ac:dyDescent="0.2">
      <c r="A6055" s="93"/>
      <c r="B6055" s="94" t="str">
        <f>IFERROR(VLOOKUP($A6055,HeadJournal!$A$1:$NTR$890,COLUMN(HeadJournal!B$1),0),"")</f>
        <v/>
      </c>
      <c r="C6055" s="94" t="str">
        <f>IFERROR(VLOOKUP($A6055,HeadJournal!$A$1:$NTR$890,COLUMN(HeadJournal!C$1),0),"")</f>
        <v/>
      </c>
      <c r="D6055" s="125" t="str">
        <f>IFERROR(VLOOKUP($A6055,HeadJournal!$A$1:$NTR$890,COLUMN(HeadJournal!D$1),0),"")</f>
        <v/>
      </c>
      <c r="E6055" s="95" t="str">
        <f>IFERROR(VLOOKUP($A6055,HeadJournal!$A$1:$NTR$890,COLUMN(HeadJournal!G$1),0),"")</f>
        <v/>
      </c>
      <c r="F6055" s="95" t="str">
        <f t="shared" si="449"/>
        <v/>
      </c>
      <c r="G6055" s="97"/>
      <c r="H6055" s="161"/>
      <c r="I6055" s="97"/>
      <c r="J6055" s="97"/>
      <c r="K6055" s="29"/>
      <c r="L6055" s="29"/>
      <c r="M6055" s="30">
        <f>IFERROR(VLOOKUP($A6055,HeadJournal!$A$1:$J$890,COLUMN(HeadJournal!I$1),0)*($K6055+$L6055)/(SUMIF($A:$A,$A6055,$K:$K)+SUMIF($A:$A,$A6055,$L:$L)),0)</f>
        <v>0</v>
      </c>
      <c r="N6055" s="30">
        <f>IFERROR((VLOOKUP($A6055,HeadJournal!$A$1:$K$890,COLUMN(HeadJournal!K$1),0)-VLOOKUP($A6055,HeadJournal!$A$1:$K$890,COLUMN(HeadJournal!J$1),0))*($K6055+$L6055)/(SUMIF($A:$A,$A6055,$K:$K)+SUMIF($A:$A,$A6055,$L:$L)),0)</f>
        <v>0</v>
      </c>
      <c r="O6055" s="30">
        <f>IFERROR((VLOOKUP($A6055,HeadJournal!$A$1:$L$890,COLUMN(HeadJournal!L$1),0)*($K6055+$L6055)/(SUMIF($A:$A,$A6055,$K:$K)+SUMIF($A:$A,$A6055,$L:$L)))/VLOOKUP($A6055,HeadJournal!$A$1:$L$890,COLUMN(HeadJournal!H$1),0),0)</f>
        <v>0</v>
      </c>
      <c r="P6055" s="30">
        <f>IFERROR(SUM(K6055:O6055)*VLOOKUP($A6055,HeadJournal!$A$1:$L$890,COLUMN(HeadJournal!H$1),0),0)</f>
        <v>0</v>
      </c>
      <c r="Q6055" s="29"/>
      <c r="R6055" s="31"/>
      <c r="S6055" s="31"/>
      <c r="T6055" s="95" t="str">
        <f t="shared" si="450"/>
        <v/>
      </c>
      <c r="U6055" s="32">
        <f t="shared" si="451"/>
        <v>0</v>
      </c>
      <c r="V6055" s="22" t="str">
        <f t="shared" si="452"/>
        <v/>
      </c>
      <c r="X6055" s="33"/>
      <c r="Y6055" s="33"/>
    </row>
    <row r="6056" spans="1:25" x14ac:dyDescent="0.2">
      <c r="A6056" s="93"/>
      <c r="B6056" s="94" t="str">
        <f>IFERROR(VLOOKUP($A6056,HeadJournal!$A$1:$NTR$890,COLUMN(HeadJournal!B$1),0),"")</f>
        <v/>
      </c>
      <c r="C6056" s="94" t="str">
        <f>IFERROR(VLOOKUP($A6056,HeadJournal!$A$1:$NTR$890,COLUMN(HeadJournal!C$1),0),"")</f>
        <v/>
      </c>
      <c r="D6056" s="125" t="str">
        <f>IFERROR(VLOOKUP($A6056,HeadJournal!$A$1:$NTR$890,COLUMN(HeadJournal!D$1),0),"")</f>
        <v/>
      </c>
      <c r="E6056" s="95" t="str">
        <f>IFERROR(VLOOKUP($A6056,HeadJournal!$A$1:$NTR$890,COLUMN(HeadJournal!G$1),0),"")</f>
        <v/>
      </c>
      <c r="F6056" s="95" t="str">
        <f t="shared" si="449"/>
        <v/>
      </c>
      <c r="G6056" s="97"/>
      <c r="H6056" s="161"/>
      <c r="I6056" s="97"/>
      <c r="J6056" s="97"/>
      <c r="K6056" s="29"/>
      <c r="L6056" s="29"/>
      <c r="M6056" s="30">
        <f>IFERROR(VLOOKUP($A6056,HeadJournal!$A$1:$J$890,COLUMN(HeadJournal!I$1),0)*($K6056+$L6056)/(SUMIF($A:$A,$A6056,$K:$K)+SUMIF($A:$A,$A6056,$L:$L)),0)</f>
        <v>0</v>
      </c>
      <c r="N6056" s="30">
        <f>IFERROR((VLOOKUP($A6056,HeadJournal!$A$1:$K$890,COLUMN(HeadJournal!K$1),0)-VLOOKUP($A6056,HeadJournal!$A$1:$K$890,COLUMN(HeadJournal!J$1),0))*($K6056+$L6056)/(SUMIF($A:$A,$A6056,$K:$K)+SUMIF($A:$A,$A6056,$L:$L)),0)</f>
        <v>0</v>
      </c>
      <c r="O6056" s="30">
        <f>IFERROR((VLOOKUP($A6056,HeadJournal!$A$1:$L$890,COLUMN(HeadJournal!L$1),0)*($K6056+$L6056)/(SUMIF($A:$A,$A6056,$K:$K)+SUMIF($A:$A,$A6056,$L:$L)))/VLOOKUP($A6056,HeadJournal!$A$1:$L$890,COLUMN(HeadJournal!H$1),0),0)</f>
        <v>0</v>
      </c>
      <c r="P6056" s="30">
        <f>IFERROR(SUM(K6056:O6056)*VLOOKUP($A6056,HeadJournal!$A$1:$L$890,COLUMN(HeadJournal!H$1),0),0)</f>
        <v>0</v>
      </c>
      <c r="Q6056" s="29"/>
      <c r="R6056" s="31"/>
      <c r="S6056" s="31"/>
      <c r="T6056" s="95" t="str">
        <f t="shared" si="450"/>
        <v/>
      </c>
      <c r="U6056" s="32">
        <f t="shared" si="451"/>
        <v>0</v>
      </c>
      <c r="V6056" s="22" t="str">
        <f t="shared" si="452"/>
        <v/>
      </c>
      <c r="X6056" s="33"/>
      <c r="Y6056" s="33"/>
    </row>
    <row r="6057" spans="1:25" x14ac:dyDescent="0.2">
      <c r="A6057" s="93"/>
      <c r="B6057" s="94" t="str">
        <f>IFERROR(VLOOKUP($A6057,HeadJournal!$A$1:$NTR$890,COLUMN(HeadJournal!B$1),0),"")</f>
        <v/>
      </c>
      <c r="C6057" s="94" t="str">
        <f>IFERROR(VLOOKUP($A6057,HeadJournal!$A$1:$NTR$890,COLUMN(HeadJournal!C$1),0),"")</f>
        <v/>
      </c>
      <c r="D6057" s="125" t="str">
        <f>IFERROR(VLOOKUP($A6057,HeadJournal!$A$1:$NTR$890,COLUMN(HeadJournal!D$1),0),"")</f>
        <v/>
      </c>
      <c r="E6057" s="95" t="str">
        <f>IFERROR(VLOOKUP($A6057,HeadJournal!$A$1:$NTR$890,COLUMN(HeadJournal!G$1),0),"")</f>
        <v/>
      </c>
      <c r="F6057" s="95" t="str">
        <f t="shared" si="449"/>
        <v/>
      </c>
      <c r="G6057" s="97"/>
      <c r="H6057" s="161"/>
      <c r="I6057" s="97"/>
      <c r="J6057" s="97"/>
      <c r="K6057" s="29"/>
      <c r="L6057" s="29"/>
      <c r="M6057" s="30">
        <f>IFERROR(VLOOKUP($A6057,HeadJournal!$A$1:$J$890,COLUMN(HeadJournal!I$1),0)*($K6057+$L6057)/(SUMIF($A:$A,$A6057,$K:$K)+SUMIF($A:$A,$A6057,$L:$L)),0)</f>
        <v>0</v>
      </c>
      <c r="N6057" s="30">
        <f>IFERROR((VLOOKUP($A6057,HeadJournal!$A$1:$K$890,COLUMN(HeadJournal!K$1),0)-VLOOKUP($A6057,HeadJournal!$A$1:$K$890,COLUMN(HeadJournal!J$1),0))*($K6057+$L6057)/(SUMIF($A:$A,$A6057,$K:$K)+SUMIF($A:$A,$A6057,$L:$L)),0)</f>
        <v>0</v>
      </c>
      <c r="O6057" s="30">
        <f>IFERROR((VLOOKUP($A6057,HeadJournal!$A$1:$L$890,COLUMN(HeadJournal!L$1),0)*($K6057+$L6057)/(SUMIF($A:$A,$A6057,$K:$K)+SUMIF($A:$A,$A6057,$L:$L)))/VLOOKUP($A6057,HeadJournal!$A$1:$L$890,COLUMN(HeadJournal!H$1),0),0)</f>
        <v>0</v>
      </c>
      <c r="P6057" s="30">
        <f>IFERROR(SUM(K6057:O6057)*VLOOKUP($A6057,HeadJournal!$A$1:$L$890,COLUMN(HeadJournal!H$1),0),0)</f>
        <v>0</v>
      </c>
      <c r="Q6057" s="29"/>
      <c r="R6057" s="31"/>
      <c r="S6057" s="31"/>
      <c r="T6057" s="95" t="str">
        <f t="shared" si="450"/>
        <v/>
      </c>
      <c r="U6057" s="32">
        <f t="shared" si="451"/>
        <v>0</v>
      </c>
      <c r="V6057" s="22" t="str">
        <f t="shared" si="452"/>
        <v/>
      </c>
      <c r="X6057" s="33"/>
      <c r="Y6057" s="33"/>
    </row>
    <row r="6058" spans="1:25" x14ac:dyDescent="0.2">
      <c r="A6058" s="93"/>
      <c r="B6058" s="94" t="str">
        <f>IFERROR(VLOOKUP($A6058,HeadJournal!$A$1:$NTR$890,COLUMN(HeadJournal!B$1),0),"")</f>
        <v/>
      </c>
      <c r="C6058" s="94" t="str">
        <f>IFERROR(VLOOKUP($A6058,HeadJournal!$A$1:$NTR$890,COLUMN(HeadJournal!C$1),0),"")</f>
        <v/>
      </c>
      <c r="D6058" s="125" t="str">
        <f>IFERROR(VLOOKUP($A6058,HeadJournal!$A$1:$NTR$890,COLUMN(HeadJournal!D$1),0),"")</f>
        <v/>
      </c>
      <c r="E6058" s="95" t="str">
        <f>IFERROR(VLOOKUP($A6058,HeadJournal!$A$1:$NTR$890,COLUMN(HeadJournal!G$1),0),"")</f>
        <v/>
      </c>
      <c r="F6058" s="95" t="str">
        <f t="shared" si="449"/>
        <v/>
      </c>
      <c r="G6058" s="97"/>
      <c r="H6058" s="161"/>
      <c r="I6058" s="97"/>
      <c r="J6058" s="97"/>
      <c r="K6058" s="29"/>
      <c r="L6058" s="29"/>
      <c r="M6058" s="30">
        <f>IFERROR(VLOOKUP($A6058,HeadJournal!$A$1:$J$890,COLUMN(HeadJournal!I$1),0)*($K6058+$L6058)/(SUMIF($A:$A,$A6058,$K:$K)+SUMIF($A:$A,$A6058,$L:$L)),0)</f>
        <v>0</v>
      </c>
      <c r="N6058" s="30">
        <f>IFERROR((VLOOKUP($A6058,HeadJournal!$A$1:$K$890,COLUMN(HeadJournal!K$1),0)-VLOOKUP($A6058,HeadJournal!$A$1:$K$890,COLUMN(HeadJournal!J$1),0))*($K6058+$L6058)/(SUMIF($A:$A,$A6058,$K:$K)+SUMIF($A:$A,$A6058,$L:$L)),0)</f>
        <v>0</v>
      </c>
      <c r="O6058" s="30">
        <f>IFERROR((VLOOKUP($A6058,HeadJournal!$A$1:$L$890,COLUMN(HeadJournal!L$1),0)*($K6058+$L6058)/(SUMIF($A:$A,$A6058,$K:$K)+SUMIF($A:$A,$A6058,$L:$L)))/VLOOKUP($A6058,HeadJournal!$A$1:$L$890,COLUMN(HeadJournal!H$1),0),0)</f>
        <v>0</v>
      </c>
      <c r="P6058" s="30">
        <f>IFERROR(SUM(K6058:O6058)*VLOOKUP($A6058,HeadJournal!$A$1:$L$890,COLUMN(HeadJournal!H$1),0),0)</f>
        <v>0</v>
      </c>
      <c r="Q6058" s="29"/>
      <c r="R6058" s="31"/>
      <c r="S6058" s="31"/>
      <c r="T6058" s="95" t="str">
        <f t="shared" si="450"/>
        <v/>
      </c>
      <c r="U6058" s="32">
        <f t="shared" si="451"/>
        <v>0</v>
      </c>
      <c r="V6058" s="22" t="str">
        <f t="shared" si="452"/>
        <v/>
      </c>
      <c r="X6058" s="33"/>
      <c r="Y6058" s="33"/>
    </row>
    <row r="6059" spans="1:25" x14ac:dyDescent="0.2">
      <c r="A6059" s="93"/>
      <c r="B6059" s="94" t="str">
        <f>IFERROR(VLOOKUP($A6059,HeadJournal!$A$1:$NTR$890,COLUMN(HeadJournal!B$1),0),"")</f>
        <v/>
      </c>
      <c r="C6059" s="94" t="str">
        <f>IFERROR(VLOOKUP($A6059,HeadJournal!$A$1:$NTR$890,COLUMN(HeadJournal!C$1),0),"")</f>
        <v/>
      </c>
      <c r="D6059" s="125" t="str">
        <f>IFERROR(VLOOKUP($A6059,HeadJournal!$A$1:$NTR$890,COLUMN(HeadJournal!D$1),0),"")</f>
        <v/>
      </c>
      <c r="E6059" s="95" t="str">
        <f>IFERROR(VLOOKUP($A6059,HeadJournal!$A$1:$NTR$890,COLUMN(HeadJournal!G$1),0),"")</f>
        <v/>
      </c>
      <c r="F6059" s="95" t="str">
        <f t="shared" si="449"/>
        <v/>
      </c>
      <c r="G6059" s="97"/>
      <c r="H6059" s="161"/>
      <c r="I6059" s="97"/>
      <c r="J6059" s="97"/>
      <c r="K6059" s="29"/>
      <c r="L6059" s="29"/>
      <c r="M6059" s="30">
        <f>IFERROR(VLOOKUP($A6059,HeadJournal!$A$1:$J$890,COLUMN(HeadJournal!I$1),0)*($K6059+$L6059)/(SUMIF($A:$A,$A6059,$K:$K)+SUMIF($A:$A,$A6059,$L:$L)),0)</f>
        <v>0</v>
      </c>
      <c r="N6059" s="30">
        <f>IFERROR((VLOOKUP($A6059,HeadJournal!$A$1:$K$890,COLUMN(HeadJournal!K$1),0)-VLOOKUP($A6059,HeadJournal!$A$1:$K$890,COLUMN(HeadJournal!J$1),0))*($K6059+$L6059)/(SUMIF($A:$A,$A6059,$K:$K)+SUMIF($A:$A,$A6059,$L:$L)),0)</f>
        <v>0</v>
      </c>
      <c r="O6059" s="30">
        <f>IFERROR((VLOOKUP($A6059,HeadJournal!$A$1:$L$890,COLUMN(HeadJournal!L$1),0)*($K6059+$L6059)/(SUMIF($A:$A,$A6059,$K:$K)+SUMIF($A:$A,$A6059,$L:$L)))/VLOOKUP($A6059,HeadJournal!$A$1:$L$890,COLUMN(HeadJournal!H$1),0),0)</f>
        <v>0</v>
      </c>
      <c r="P6059" s="30">
        <f>IFERROR(SUM(K6059:O6059)*VLOOKUP($A6059,HeadJournal!$A$1:$L$890,COLUMN(HeadJournal!H$1),0),0)</f>
        <v>0</v>
      </c>
      <c r="Q6059" s="29"/>
      <c r="R6059" s="31"/>
      <c r="S6059" s="31"/>
      <c r="T6059" s="95" t="str">
        <f t="shared" si="450"/>
        <v/>
      </c>
      <c r="U6059" s="32">
        <f t="shared" si="451"/>
        <v>0</v>
      </c>
      <c r="V6059" s="22" t="str">
        <f t="shared" si="452"/>
        <v/>
      </c>
      <c r="X6059" s="33"/>
      <c r="Y6059" s="33"/>
    </row>
    <row r="6060" spans="1:25" x14ac:dyDescent="0.2">
      <c r="A6060" s="93"/>
      <c r="B6060" s="94" t="str">
        <f>IFERROR(VLOOKUP($A6060,HeadJournal!$A$1:$NTR$890,COLUMN(HeadJournal!B$1),0),"")</f>
        <v/>
      </c>
      <c r="C6060" s="94" t="str">
        <f>IFERROR(VLOOKUP($A6060,HeadJournal!$A$1:$NTR$890,COLUMN(HeadJournal!C$1),0),"")</f>
        <v/>
      </c>
      <c r="D6060" s="125" t="str">
        <f>IFERROR(VLOOKUP($A6060,HeadJournal!$A$1:$NTR$890,COLUMN(HeadJournal!D$1),0),"")</f>
        <v/>
      </c>
      <c r="E6060" s="95" t="str">
        <f>IFERROR(VLOOKUP($A6060,HeadJournal!$A$1:$NTR$890,COLUMN(HeadJournal!G$1),0),"")</f>
        <v/>
      </c>
      <c r="F6060" s="95" t="str">
        <f t="shared" si="449"/>
        <v/>
      </c>
      <c r="G6060" s="97"/>
      <c r="H6060" s="161"/>
      <c r="I6060" s="97"/>
      <c r="J6060" s="97"/>
      <c r="K6060" s="29"/>
      <c r="L6060" s="29"/>
      <c r="M6060" s="30">
        <f>IFERROR(VLOOKUP($A6060,HeadJournal!$A$1:$J$890,COLUMN(HeadJournal!I$1),0)*($K6060+$L6060)/(SUMIF($A:$A,$A6060,$K:$K)+SUMIF($A:$A,$A6060,$L:$L)),0)</f>
        <v>0</v>
      </c>
      <c r="N6060" s="30">
        <f>IFERROR((VLOOKUP($A6060,HeadJournal!$A$1:$K$890,COLUMN(HeadJournal!K$1),0)-VLOOKUP($A6060,HeadJournal!$A$1:$K$890,COLUMN(HeadJournal!J$1),0))*($K6060+$L6060)/(SUMIF($A:$A,$A6060,$K:$K)+SUMIF($A:$A,$A6060,$L:$L)),0)</f>
        <v>0</v>
      </c>
      <c r="O6060" s="30">
        <f>IFERROR((VLOOKUP($A6060,HeadJournal!$A$1:$L$890,COLUMN(HeadJournal!L$1),0)*($K6060+$L6060)/(SUMIF($A:$A,$A6060,$K:$K)+SUMIF($A:$A,$A6060,$L:$L)))/VLOOKUP($A6060,HeadJournal!$A$1:$L$890,COLUMN(HeadJournal!H$1),0),0)</f>
        <v>0</v>
      </c>
      <c r="P6060" s="30">
        <f>IFERROR(SUM(K6060:O6060)*VLOOKUP($A6060,HeadJournal!$A$1:$L$890,COLUMN(HeadJournal!H$1),0),0)</f>
        <v>0</v>
      </c>
      <c r="Q6060" s="29"/>
      <c r="R6060" s="31"/>
      <c r="S6060" s="31"/>
      <c r="T6060" s="95" t="str">
        <f t="shared" si="450"/>
        <v/>
      </c>
      <c r="U6060" s="32">
        <f t="shared" si="451"/>
        <v>0</v>
      </c>
      <c r="V6060" s="22" t="str">
        <f t="shared" si="452"/>
        <v/>
      </c>
      <c r="X6060" s="33"/>
      <c r="Y6060" s="33"/>
    </row>
    <row r="6061" spans="1:25" x14ac:dyDescent="0.2">
      <c r="A6061" s="93"/>
      <c r="B6061" s="94" t="str">
        <f>IFERROR(VLOOKUP($A6061,HeadJournal!$A$1:$NTR$890,COLUMN(HeadJournal!B$1),0),"")</f>
        <v/>
      </c>
      <c r="C6061" s="94" t="str">
        <f>IFERROR(VLOOKUP($A6061,HeadJournal!$A$1:$NTR$890,COLUMN(HeadJournal!C$1),0),"")</f>
        <v/>
      </c>
      <c r="D6061" s="125" t="str">
        <f>IFERROR(VLOOKUP($A6061,HeadJournal!$A$1:$NTR$890,COLUMN(HeadJournal!D$1),0),"")</f>
        <v/>
      </c>
      <c r="E6061" s="95" t="str">
        <f>IFERROR(VLOOKUP($A6061,HeadJournal!$A$1:$NTR$890,COLUMN(HeadJournal!G$1),0),"")</f>
        <v/>
      </c>
      <c r="F6061" s="95" t="str">
        <f t="shared" si="449"/>
        <v/>
      </c>
      <c r="G6061" s="97"/>
      <c r="H6061" s="161"/>
      <c r="I6061" s="97"/>
      <c r="J6061" s="97"/>
      <c r="K6061" s="29"/>
      <c r="L6061" s="29"/>
      <c r="M6061" s="30">
        <f>IFERROR(VLOOKUP($A6061,HeadJournal!$A$1:$J$890,COLUMN(HeadJournal!I$1),0)*($K6061+$L6061)/(SUMIF($A:$A,$A6061,$K:$K)+SUMIF($A:$A,$A6061,$L:$L)),0)</f>
        <v>0</v>
      </c>
      <c r="N6061" s="30">
        <f>IFERROR((VLOOKUP($A6061,HeadJournal!$A$1:$K$890,COLUMN(HeadJournal!K$1),0)-VLOOKUP($A6061,HeadJournal!$A$1:$K$890,COLUMN(HeadJournal!J$1),0))*($K6061+$L6061)/(SUMIF($A:$A,$A6061,$K:$K)+SUMIF($A:$A,$A6061,$L:$L)),0)</f>
        <v>0</v>
      </c>
      <c r="O6061" s="30">
        <f>IFERROR((VLOOKUP($A6061,HeadJournal!$A$1:$L$890,COLUMN(HeadJournal!L$1),0)*($K6061+$L6061)/(SUMIF($A:$A,$A6061,$K:$K)+SUMIF($A:$A,$A6061,$L:$L)))/VLOOKUP($A6061,HeadJournal!$A$1:$L$890,COLUMN(HeadJournal!H$1),0),0)</f>
        <v>0</v>
      </c>
      <c r="P6061" s="30">
        <f>IFERROR(SUM(K6061:O6061)*VLOOKUP($A6061,HeadJournal!$A$1:$L$890,COLUMN(HeadJournal!H$1),0),0)</f>
        <v>0</v>
      </c>
      <c r="Q6061" s="29"/>
      <c r="R6061" s="31"/>
      <c r="S6061" s="31"/>
      <c r="T6061" s="95" t="str">
        <f t="shared" si="450"/>
        <v/>
      </c>
      <c r="U6061" s="32">
        <f t="shared" si="451"/>
        <v>0</v>
      </c>
      <c r="V6061" s="22" t="str">
        <f t="shared" si="452"/>
        <v/>
      </c>
      <c r="X6061" s="33"/>
      <c r="Y6061" s="33"/>
    </row>
    <row r="6062" spans="1:25" x14ac:dyDescent="0.2">
      <c r="A6062" s="93"/>
      <c r="B6062" s="94" t="str">
        <f>IFERROR(VLOOKUP($A6062,HeadJournal!$A$1:$NTR$890,COLUMN(HeadJournal!B$1),0),"")</f>
        <v/>
      </c>
      <c r="C6062" s="94" t="str">
        <f>IFERROR(VLOOKUP($A6062,HeadJournal!$A$1:$NTR$890,COLUMN(HeadJournal!C$1),0),"")</f>
        <v/>
      </c>
      <c r="D6062" s="125" t="str">
        <f>IFERROR(VLOOKUP($A6062,HeadJournal!$A$1:$NTR$890,COLUMN(HeadJournal!D$1),0),"")</f>
        <v/>
      </c>
      <c r="E6062" s="95" t="str">
        <f>IFERROR(VLOOKUP($A6062,HeadJournal!$A$1:$NTR$890,COLUMN(HeadJournal!G$1),0),"")</f>
        <v/>
      </c>
      <c r="F6062" s="95" t="str">
        <f t="shared" si="449"/>
        <v/>
      </c>
      <c r="G6062" s="97"/>
      <c r="H6062" s="161"/>
      <c r="I6062" s="97"/>
      <c r="J6062" s="97"/>
      <c r="K6062" s="29"/>
      <c r="L6062" s="29"/>
      <c r="M6062" s="30">
        <f>IFERROR(VLOOKUP($A6062,HeadJournal!$A$1:$J$890,COLUMN(HeadJournal!I$1),0)*($K6062+$L6062)/(SUMIF($A:$A,$A6062,$K:$K)+SUMIF($A:$A,$A6062,$L:$L)),0)</f>
        <v>0</v>
      </c>
      <c r="N6062" s="30">
        <f>IFERROR((VLOOKUP($A6062,HeadJournal!$A$1:$K$890,COLUMN(HeadJournal!K$1),0)-VLOOKUP($A6062,HeadJournal!$A$1:$K$890,COLUMN(HeadJournal!J$1),0))*($K6062+$L6062)/(SUMIF($A:$A,$A6062,$K:$K)+SUMIF($A:$A,$A6062,$L:$L)),0)</f>
        <v>0</v>
      </c>
      <c r="O6062" s="30">
        <f>IFERROR((VLOOKUP($A6062,HeadJournal!$A$1:$L$890,COLUMN(HeadJournal!L$1),0)*($K6062+$L6062)/(SUMIF($A:$A,$A6062,$K:$K)+SUMIF($A:$A,$A6062,$L:$L)))/VLOOKUP($A6062,HeadJournal!$A$1:$L$890,COLUMN(HeadJournal!H$1),0),0)</f>
        <v>0</v>
      </c>
      <c r="P6062" s="30">
        <f>IFERROR(SUM(K6062:O6062)*VLOOKUP($A6062,HeadJournal!$A$1:$L$890,COLUMN(HeadJournal!H$1),0),0)</f>
        <v>0</v>
      </c>
      <c r="Q6062" s="29"/>
      <c r="R6062" s="31"/>
      <c r="S6062" s="31"/>
      <c r="T6062" s="95" t="str">
        <f t="shared" si="450"/>
        <v/>
      </c>
      <c r="U6062" s="32">
        <f t="shared" si="451"/>
        <v>0</v>
      </c>
      <c r="V6062" s="22" t="str">
        <f t="shared" si="452"/>
        <v/>
      </c>
      <c r="X6062" s="33"/>
      <c r="Y6062" s="33"/>
    </row>
    <row r="6063" spans="1:25" x14ac:dyDescent="0.2">
      <c r="A6063" s="93"/>
      <c r="B6063" s="94" t="str">
        <f>IFERROR(VLOOKUP($A6063,HeadJournal!$A$1:$NTR$890,COLUMN(HeadJournal!B$1),0),"")</f>
        <v/>
      </c>
      <c r="C6063" s="94" t="str">
        <f>IFERROR(VLOOKUP($A6063,HeadJournal!$A$1:$NTR$890,COLUMN(HeadJournal!C$1),0),"")</f>
        <v/>
      </c>
      <c r="D6063" s="125" t="str">
        <f>IFERROR(VLOOKUP($A6063,HeadJournal!$A$1:$NTR$890,COLUMN(HeadJournal!D$1),0),"")</f>
        <v/>
      </c>
      <c r="E6063" s="95" t="str">
        <f>IFERROR(VLOOKUP($A6063,HeadJournal!$A$1:$NTR$890,COLUMN(HeadJournal!G$1),0),"")</f>
        <v/>
      </c>
      <c r="F6063" s="95" t="str">
        <f t="shared" si="449"/>
        <v/>
      </c>
      <c r="G6063" s="97"/>
      <c r="H6063" s="161"/>
      <c r="I6063" s="97"/>
      <c r="J6063" s="97"/>
      <c r="K6063" s="29"/>
      <c r="L6063" s="29"/>
      <c r="M6063" s="30">
        <f>IFERROR(VLOOKUP($A6063,HeadJournal!$A$1:$J$890,COLUMN(HeadJournal!I$1),0)*($K6063+$L6063)/(SUMIF($A:$A,$A6063,$K:$K)+SUMIF($A:$A,$A6063,$L:$L)),0)</f>
        <v>0</v>
      </c>
      <c r="N6063" s="30">
        <f>IFERROR((VLOOKUP($A6063,HeadJournal!$A$1:$K$890,COLUMN(HeadJournal!K$1),0)-VLOOKUP($A6063,HeadJournal!$A$1:$K$890,COLUMN(HeadJournal!J$1),0))*($K6063+$L6063)/(SUMIF($A:$A,$A6063,$K:$K)+SUMIF($A:$A,$A6063,$L:$L)),0)</f>
        <v>0</v>
      </c>
      <c r="O6063" s="30">
        <f>IFERROR((VLOOKUP($A6063,HeadJournal!$A$1:$L$890,COLUMN(HeadJournal!L$1),0)*($K6063+$L6063)/(SUMIF($A:$A,$A6063,$K:$K)+SUMIF($A:$A,$A6063,$L:$L)))/VLOOKUP($A6063,HeadJournal!$A$1:$L$890,COLUMN(HeadJournal!H$1),0),0)</f>
        <v>0</v>
      </c>
      <c r="P6063" s="30">
        <f>IFERROR(SUM(K6063:O6063)*VLOOKUP($A6063,HeadJournal!$A$1:$L$890,COLUMN(HeadJournal!H$1),0),0)</f>
        <v>0</v>
      </c>
      <c r="Q6063" s="29"/>
      <c r="R6063" s="31"/>
      <c r="S6063" s="31"/>
      <c r="T6063" s="95" t="str">
        <f t="shared" si="450"/>
        <v/>
      </c>
      <c r="U6063" s="32">
        <f t="shared" si="451"/>
        <v>0</v>
      </c>
      <c r="V6063" s="22" t="str">
        <f t="shared" si="452"/>
        <v/>
      </c>
      <c r="X6063" s="33"/>
      <c r="Y6063" s="33"/>
    </row>
    <row r="6064" spans="1:25" x14ac:dyDescent="0.2">
      <c r="A6064" s="93"/>
      <c r="B6064" s="94" t="str">
        <f>IFERROR(VLOOKUP($A6064,HeadJournal!$A$1:$NTR$890,COLUMN(HeadJournal!B$1),0),"")</f>
        <v/>
      </c>
      <c r="C6064" s="94" t="str">
        <f>IFERROR(VLOOKUP($A6064,HeadJournal!$A$1:$NTR$890,COLUMN(HeadJournal!C$1),0),"")</f>
        <v/>
      </c>
      <c r="D6064" s="125" t="str">
        <f>IFERROR(VLOOKUP($A6064,HeadJournal!$A$1:$NTR$890,COLUMN(HeadJournal!D$1),0),"")</f>
        <v/>
      </c>
      <c r="E6064" s="95" t="str">
        <f>IFERROR(VLOOKUP($A6064,HeadJournal!$A$1:$NTR$890,COLUMN(HeadJournal!G$1),0),"")</f>
        <v/>
      </c>
      <c r="F6064" s="95" t="str">
        <f t="shared" si="449"/>
        <v/>
      </c>
      <c r="G6064" s="97"/>
      <c r="H6064" s="161"/>
      <c r="I6064" s="97"/>
      <c r="J6064" s="97"/>
      <c r="K6064" s="29"/>
      <c r="L6064" s="29"/>
      <c r="M6064" s="30">
        <f>IFERROR(VLOOKUP($A6064,HeadJournal!$A$1:$J$890,COLUMN(HeadJournal!I$1),0)*($K6064+$L6064)/(SUMIF($A:$A,$A6064,$K:$K)+SUMIF($A:$A,$A6064,$L:$L)),0)</f>
        <v>0</v>
      </c>
      <c r="N6064" s="30">
        <f>IFERROR((VLOOKUP($A6064,HeadJournal!$A$1:$K$890,COLUMN(HeadJournal!K$1),0)-VLOOKUP($A6064,HeadJournal!$A$1:$K$890,COLUMN(HeadJournal!J$1),0))*($K6064+$L6064)/(SUMIF($A:$A,$A6064,$K:$K)+SUMIF($A:$A,$A6064,$L:$L)),0)</f>
        <v>0</v>
      </c>
      <c r="O6064" s="30">
        <f>IFERROR((VLOOKUP($A6064,HeadJournal!$A$1:$L$890,COLUMN(HeadJournal!L$1),0)*($K6064+$L6064)/(SUMIF($A:$A,$A6064,$K:$K)+SUMIF($A:$A,$A6064,$L:$L)))/VLOOKUP($A6064,HeadJournal!$A$1:$L$890,COLUMN(HeadJournal!H$1),0),0)</f>
        <v>0</v>
      </c>
      <c r="P6064" s="30">
        <f>IFERROR(SUM(K6064:O6064)*VLOOKUP($A6064,HeadJournal!$A$1:$L$890,COLUMN(HeadJournal!H$1),0),0)</f>
        <v>0</v>
      </c>
      <c r="Q6064" s="29"/>
      <c r="R6064" s="31"/>
      <c r="S6064" s="31"/>
      <c r="T6064" s="95" t="str">
        <f t="shared" si="450"/>
        <v/>
      </c>
      <c r="U6064" s="32">
        <f t="shared" si="451"/>
        <v>0</v>
      </c>
      <c r="V6064" s="22" t="str">
        <f t="shared" si="452"/>
        <v/>
      </c>
      <c r="X6064" s="33"/>
      <c r="Y6064" s="33"/>
    </row>
    <row r="6065" spans="1:25" x14ac:dyDescent="0.2">
      <c r="A6065" s="93"/>
      <c r="B6065" s="94" t="str">
        <f>IFERROR(VLOOKUP($A6065,HeadJournal!$A$1:$NTR$890,COLUMN(HeadJournal!B$1),0),"")</f>
        <v/>
      </c>
      <c r="C6065" s="94" t="str">
        <f>IFERROR(VLOOKUP($A6065,HeadJournal!$A$1:$NTR$890,COLUMN(HeadJournal!C$1),0),"")</f>
        <v/>
      </c>
      <c r="D6065" s="125" t="str">
        <f>IFERROR(VLOOKUP($A6065,HeadJournal!$A$1:$NTR$890,COLUMN(HeadJournal!D$1),0),"")</f>
        <v/>
      </c>
      <c r="E6065" s="95" t="str">
        <f>IFERROR(VLOOKUP($A6065,HeadJournal!$A$1:$NTR$890,COLUMN(HeadJournal!G$1),0),"")</f>
        <v/>
      </c>
      <c r="F6065" s="95" t="str">
        <f t="shared" si="449"/>
        <v/>
      </c>
      <c r="G6065" s="97"/>
      <c r="H6065" s="161"/>
      <c r="I6065" s="97"/>
      <c r="J6065" s="97"/>
      <c r="K6065" s="29"/>
      <c r="L6065" s="29"/>
      <c r="M6065" s="30">
        <f>IFERROR(VLOOKUP($A6065,HeadJournal!$A$1:$J$890,COLUMN(HeadJournal!I$1),0)*($K6065+$L6065)/(SUMIF($A:$A,$A6065,$K:$K)+SUMIF($A:$A,$A6065,$L:$L)),0)</f>
        <v>0</v>
      </c>
      <c r="N6065" s="30">
        <f>IFERROR((VLOOKUP($A6065,HeadJournal!$A$1:$K$890,COLUMN(HeadJournal!K$1),0)-VLOOKUP($A6065,HeadJournal!$A$1:$K$890,COLUMN(HeadJournal!J$1),0))*($K6065+$L6065)/(SUMIF($A:$A,$A6065,$K:$K)+SUMIF($A:$A,$A6065,$L:$L)),0)</f>
        <v>0</v>
      </c>
      <c r="O6065" s="30">
        <f>IFERROR((VLOOKUP($A6065,HeadJournal!$A$1:$L$890,COLUMN(HeadJournal!L$1),0)*($K6065+$L6065)/(SUMIF($A:$A,$A6065,$K:$K)+SUMIF($A:$A,$A6065,$L:$L)))/VLOOKUP($A6065,HeadJournal!$A$1:$L$890,COLUMN(HeadJournal!H$1),0),0)</f>
        <v>0</v>
      </c>
      <c r="P6065" s="30">
        <f>IFERROR(SUM(K6065:O6065)*VLOOKUP($A6065,HeadJournal!$A$1:$L$890,COLUMN(HeadJournal!H$1),0),0)</f>
        <v>0</v>
      </c>
      <c r="Q6065" s="29"/>
      <c r="R6065" s="31"/>
      <c r="S6065" s="31"/>
      <c r="T6065" s="95" t="str">
        <f t="shared" si="450"/>
        <v/>
      </c>
      <c r="U6065" s="32">
        <f t="shared" si="451"/>
        <v>0</v>
      </c>
      <c r="V6065" s="22" t="str">
        <f t="shared" si="452"/>
        <v/>
      </c>
      <c r="X6065" s="33"/>
      <c r="Y6065" s="33"/>
    </row>
    <row r="6066" spans="1:25" x14ac:dyDescent="0.2">
      <c r="A6066" s="93"/>
      <c r="B6066" s="94" t="str">
        <f>IFERROR(VLOOKUP($A6066,HeadJournal!$A$1:$NTR$890,COLUMN(HeadJournal!B$1),0),"")</f>
        <v/>
      </c>
      <c r="C6066" s="94" t="str">
        <f>IFERROR(VLOOKUP($A6066,HeadJournal!$A$1:$NTR$890,COLUMN(HeadJournal!C$1),0),"")</f>
        <v/>
      </c>
      <c r="D6066" s="125" t="str">
        <f>IFERROR(VLOOKUP($A6066,HeadJournal!$A$1:$NTR$890,COLUMN(HeadJournal!D$1),0),"")</f>
        <v/>
      </c>
      <c r="E6066" s="95" t="str">
        <f>IFERROR(VLOOKUP($A6066,HeadJournal!$A$1:$NTR$890,COLUMN(HeadJournal!G$1),0),"")</f>
        <v/>
      </c>
      <c r="F6066" s="95" t="str">
        <f t="shared" si="449"/>
        <v/>
      </c>
      <c r="G6066" s="97"/>
      <c r="H6066" s="161"/>
      <c r="I6066" s="97"/>
      <c r="J6066" s="97"/>
      <c r="K6066" s="29"/>
      <c r="L6066" s="29"/>
      <c r="M6066" s="30">
        <f>IFERROR(VLOOKUP($A6066,HeadJournal!$A$1:$J$890,COLUMN(HeadJournal!I$1),0)*($K6066+$L6066)/(SUMIF($A:$A,$A6066,$K:$K)+SUMIF($A:$A,$A6066,$L:$L)),0)</f>
        <v>0</v>
      </c>
      <c r="N6066" s="30">
        <f>IFERROR((VLOOKUP($A6066,HeadJournal!$A$1:$K$890,COLUMN(HeadJournal!K$1),0)-VLOOKUP($A6066,HeadJournal!$A$1:$K$890,COLUMN(HeadJournal!J$1),0))*($K6066+$L6066)/(SUMIF($A:$A,$A6066,$K:$K)+SUMIF($A:$A,$A6066,$L:$L)),0)</f>
        <v>0</v>
      </c>
      <c r="O6066" s="30">
        <f>IFERROR((VLOOKUP($A6066,HeadJournal!$A$1:$L$890,COLUMN(HeadJournal!L$1),0)*($K6066+$L6066)/(SUMIF($A:$A,$A6066,$K:$K)+SUMIF($A:$A,$A6066,$L:$L)))/VLOOKUP($A6066,HeadJournal!$A$1:$L$890,COLUMN(HeadJournal!H$1),0),0)</f>
        <v>0</v>
      </c>
      <c r="P6066" s="30">
        <f>IFERROR(SUM(K6066:O6066)*VLOOKUP($A6066,HeadJournal!$A$1:$L$890,COLUMN(HeadJournal!H$1),0),0)</f>
        <v>0</v>
      </c>
      <c r="Q6066" s="29"/>
      <c r="R6066" s="31"/>
      <c r="S6066" s="31"/>
      <c r="T6066" s="95" t="str">
        <f t="shared" si="450"/>
        <v/>
      </c>
      <c r="U6066" s="32">
        <f t="shared" si="451"/>
        <v>0</v>
      </c>
      <c r="V6066" s="22" t="str">
        <f t="shared" si="452"/>
        <v/>
      </c>
      <c r="X6066" s="33"/>
      <c r="Y6066" s="33"/>
    </row>
    <row r="6067" spans="1:25" x14ac:dyDescent="0.2">
      <c r="A6067" s="93"/>
      <c r="B6067" s="94" t="str">
        <f>IFERROR(VLOOKUP($A6067,HeadJournal!$A$1:$NTR$890,COLUMN(HeadJournal!B$1),0),"")</f>
        <v/>
      </c>
      <c r="C6067" s="94" t="str">
        <f>IFERROR(VLOOKUP($A6067,HeadJournal!$A$1:$NTR$890,COLUMN(HeadJournal!C$1),0),"")</f>
        <v/>
      </c>
      <c r="D6067" s="125" t="str">
        <f>IFERROR(VLOOKUP($A6067,HeadJournal!$A$1:$NTR$890,COLUMN(HeadJournal!D$1),0),"")</f>
        <v/>
      </c>
      <c r="E6067" s="95" t="str">
        <f>IFERROR(VLOOKUP($A6067,HeadJournal!$A$1:$NTR$890,COLUMN(HeadJournal!G$1),0),"")</f>
        <v/>
      </c>
      <c r="F6067" s="95" t="str">
        <f t="shared" si="449"/>
        <v/>
      </c>
      <c r="G6067" s="97"/>
      <c r="H6067" s="161"/>
      <c r="I6067" s="97"/>
      <c r="J6067" s="97"/>
      <c r="K6067" s="29"/>
      <c r="L6067" s="29"/>
      <c r="M6067" s="30">
        <f>IFERROR(VLOOKUP($A6067,HeadJournal!$A$1:$J$890,COLUMN(HeadJournal!I$1),0)*($K6067+$L6067)/(SUMIF($A:$A,$A6067,$K:$K)+SUMIF($A:$A,$A6067,$L:$L)),0)</f>
        <v>0</v>
      </c>
      <c r="N6067" s="30">
        <f>IFERROR((VLOOKUP($A6067,HeadJournal!$A$1:$K$890,COLUMN(HeadJournal!K$1),0)-VLOOKUP($A6067,HeadJournal!$A$1:$K$890,COLUMN(HeadJournal!J$1),0))*($K6067+$L6067)/(SUMIF($A:$A,$A6067,$K:$K)+SUMIF($A:$A,$A6067,$L:$L)),0)</f>
        <v>0</v>
      </c>
      <c r="O6067" s="30">
        <f>IFERROR((VLOOKUP($A6067,HeadJournal!$A$1:$L$890,COLUMN(HeadJournal!L$1),0)*($K6067+$L6067)/(SUMIF($A:$A,$A6067,$K:$K)+SUMIF($A:$A,$A6067,$L:$L)))/VLOOKUP($A6067,HeadJournal!$A$1:$L$890,COLUMN(HeadJournal!H$1),0),0)</f>
        <v>0</v>
      </c>
      <c r="P6067" s="30">
        <f>IFERROR(SUM(K6067:O6067)*VLOOKUP($A6067,HeadJournal!$A$1:$L$890,COLUMN(HeadJournal!H$1),0),0)</f>
        <v>0</v>
      </c>
      <c r="Q6067" s="29"/>
      <c r="R6067" s="31"/>
      <c r="S6067" s="31"/>
      <c r="T6067" s="95" t="str">
        <f t="shared" si="450"/>
        <v/>
      </c>
      <c r="U6067" s="32">
        <f t="shared" si="451"/>
        <v>0</v>
      </c>
      <c r="V6067" s="22" t="str">
        <f t="shared" si="452"/>
        <v/>
      </c>
      <c r="X6067" s="33"/>
      <c r="Y6067" s="33"/>
    </row>
    <row r="6068" spans="1:25" x14ac:dyDescent="0.2">
      <c r="A6068" s="93"/>
      <c r="B6068" s="94" t="str">
        <f>IFERROR(VLOOKUP($A6068,HeadJournal!$A$1:$NTR$890,COLUMN(HeadJournal!B$1),0),"")</f>
        <v/>
      </c>
      <c r="C6068" s="94" t="str">
        <f>IFERROR(VLOOKUP($A6068,HeadJournal!$A$1:$NTR$890,COLUMN(HeadJournal!C$1),0),"")</f>
        <v/>
      </c>
      <c r="D6068" s="125" t="str">
        <f>IFERROR(VLOOKUP($A6068,HeadJournal!$A$1:$NTR$890,COLUMN(HeadJournal!D$1),0),"")</f>
        <v/>
      </c>
      <c r="E6068" s="95" t="str">
        <f>IFERROR(VLOOKUP($A6068,HeadJournal!$A$1:$NTR$890,COLUMN(HeadJournal!G$1),0),"")</f>
        <v/>
      </c>
      <c r="F6068" s="95" t="str">
        <f t="shared" si="449"/>
        <v/>
      </c>
      <c r="G6068" s="97"/>
      <c r="H6068" s="161"/>
      <c r="I6068" s="97"/>
      <c r="J6068" s="97"/>
      <c r="K6068" s="29"/>
      <c r="L6068" s="29"/>
      <c r="M6068" s="30">
        <f>IFERROR(VLOOKUP($A6068,HeadJournal!$A$1:$J$890,COLUMN(HeadJournal!I$1),0)*($K6068+$L6068)/(SUMIF($A:$A,$A6068,$K:$K)+SUMIF($A:$A,$A6068,$L:$L)),0)</f>
        <v>0</v>
      </c>
      <c r="N6068" s="30">
        <f>IFERROR((VLOOKUP($A6068,HeadJournal!$A$1:$K$890,COLUMN(HeadJournal!K$1),0)-VLOOKUP($A6068,HeadJournal!$A$1:$K$890,COLUMN(HeadJournal!J$1),0))*($K6068+$L6068)/(SUMIF($A:$A,$A6068,$K:$K)+SUMIF($A:$A,$A6068,$L:$L)),0)</f>
        <v>0</v>
      </c>
      <c r="O6068" s="30">
        <f>IFERROR((VLOOKUP($A6068,HeadJournal!$A$1:$L$890,COLUMN(HeadJournal!L$1),0)*($K6068+$L6068)/(SUMIF($A:$A,$A6068,$K:$K)+SUMIF($A:$A,$A6068,$L:$L)))/VLOOKUP($A6068,HeadJournal!$A$1:$L$890,COLUMN(HeadJournal!H$1),0),0)</f>
        <v>0</v>
      </c>
      <c r="P6068" s="30">
        <f>IFERROR(SUM(K6068:O6068)*VLOOKUP($A6068,HeadJournal!$A$1:$L$890,COLUMN(HeadJournal!H$1),0),0)</f>
        <v>0</v>
      </c>
      <c r="Q6068" s="29"/>
      <c r="R6068" s="31"/>
      <c r="S6068" s="31"/>
      <c r="T6068" s="95" t="str">
        <f t="shared" si="450"/>
        <v/>
      </c>
      <c r="U6068" s="32">
        <f t="shared" si="451"/>
        <v>0</v>
      </c>
      <c r="V6068" s="22" t="str">
        <f t="shared" si="452"/>
        <v/>
      </c>
      <c r="X6068" s="33"/>
      <c r="Y6068" s="33"/>
    </row>
    <row r="6069" spans="1:25" x14ac:dyDescent="0.2">
      <c r="A6069" s="93"/>
      <c r="B6069" s="94" t="str">
        <f>IFERROR(VLOOKUP($A6069,HeadJournal!$A$1:$NTR$890,COLUMN(HeadJournal!B$1),0),"")</f>
        <v/>
      </c>
      <c r="C6069" s="94" t="str">
        <f>IFERROR(VLOOKUP($A6069,HeadJournal!$A$1:$NTR$890,COLUMN(HeadJournal!C$1),0),"")</f>
        <v/>
      </c>
      <c r="D6069" s="125" t="str">
        <f>IFERROR(VLOOKUP($A6069,HeadJournal!$A$1:$NTR$890,COLUMN(HeadJournal!D$1),0),"")</f>
        <v/>
      </c>
      <c r="E6069" s="95" t="str">
        <f>IFERROR(VLOOKUP($A6069,HeadJournal!$A$1:$NTR$890,COLUMN(HeadJournal!G$1),0),"")</f>
        <v/>
      </c>
      <c r="F6069" s="95" t="str">
        <f t="shared" si="449"/>
        <v/>
      </c>
      <c r="G6069" s="97"/>
      <c r="H6069" s="161"/>
      <c r="I6069" s="97"/>
      <c r="J6069" s="97"/>
      <c r="K6069" s="29"/>
      <c r="L6069" s="29"/>
      <c r="M6069" s="30">
        <f>IFERROR(VLOOKUP($A6069,HeadJournal!$A$1:$J$890,COLUMN(HeadJournal!I$1),0)*($K6069+$L6069)/(SUMIF($A:$A,$A6069,$K:$K)+SUMIF($A:$A,$A6069,$L:$L)),0)</f>
        <v>0</v>
      </c>
      <c r="N6069" s="30">
        <f>IFERROR((VLOOKUP($A6069,HeadJournal!$A$1:$K$890,COLUMN(HeadJournal!K$1),0)-VLOOKUP($A6069,HeadJournal!$A$1:$K$890,COLUMN(HeadJournal!J$1),0))*($K6069+$L6069)/(SUMIF($A:$A,$A6069,$K:$K)+SUMIF($A:$A,$A6069,$L:$L)),0)</f>
        <v>0</v>
      </c>
      <c r="O6069" s="30">
        <f>IFERROR((VLOOKUP($A6069,HeadJournal!$A$1:$L$890,COLUMN(HeadJournal!L$1),0)*($K6069+$L6069)/(SUMIF($A:$A,$A6069,$K:$K)+SUMIF($A:$A,$A6069,$L:$L)))/VLOOKUP($A6069,HeadJournal!$A$1:$L$890,COLUMN(HeadJournal!H$1),0),0)</f>
        <v>0</v>
      </c>
      <c r="P6069" s="30">
        <f>IFERROR(SUM(K6069:O6069)*VLOOKUP($A6069,HeadJournal!$A$1:$L$890,COLUMN(HeadJournal!H$1),0),0)</f>
        <v>0</v>
      </c>
      <c r="Q6069" s="29"/>
      <c r="R6069" s="31"/>
      <c r="S6069" s="31"/>
      <c r="T6069" s="95" t="str">
        <f t="shared" si="450"/>
        <v/>
      </c>
      <c r="U6069" s="32">
        <f t="shared" si="451"/>
        <v>0</v>
      </c>
      <c r="V6069" s="22" t="str">
        <f t="shared" si="452"/>
        <v/>
      </c>
      <c r="X6069" s="33"/>
      <c r="Y6069" s="33"/>
    </row>
    <row r="6070" spans="1:25" x14ac:dyDescent="0.2">
      <c r="A6070" s="93"/>
      <c r="B6070" s="94" t="str">
        <f>IFERROR(VLOOKUP($A6070,HeadJournal!$A$1:$NTR$890,COLUMN(HeadJournal!B$1),0),"")</f>
        <v/>
      </c>
      <c r="C6070" s="94" t="str">
        <f>IFERROR(VLOOKUP($A6070,HeadJournal!$A$1:$NTR$890,COLUMN(HeadJournal!C$1),0),"")</f>
        <v/>
      </c>
      <c r="D6070" s="125" t="str">
        <f>IFERROR(VLOOKUP($A6070,HeadJournal!$A$1:$NTR$890,COLUMN(HeadJournal!D$1),0),"")</f>
        <v/>
      </c>
      <c r="E6070" s="95" t="str">
        <f>IFERROR(VLOOKUP($A6070,HeadJournal!$A$1:$NTR$890,COLUMN(HeadJournal!G$1),0),"")</f>
        <v/>
      </c>
      <c r="F6070" s="95" t="str">
        <f t="shared" si="449"/>
        <v/>
      </c>
      <c r="G6070" s="97"/>
      <c r="H6070" s="161"/>
      <c r="I6070" s="97"/>
      <c r="J6070" s="97"/>
      <c r="K6070" s="29"/>
      <c r="L6070" s="29"/>
      <c r="M6070" s="30">
        <f>IFERROR(VLOOKUP($A6070,HeadJournal!$A$1:$J$890,COLUMN(HeadJournal!I$1),0)*($K6070+$L6070)/(SUMIF($A:$A,$A6070,$K:$K)+SUMIF($A:$A,$A6070,$L:$L)),0)</f>
        <v>0</v>
      </c>
      <c r="N6070" s="30">
        <f>IFERROR((VLOOKUP($A6070,HeadJournal!$A$1:$K$890,COLUMN(HeadJournal!K$1),0)-VLOOKUP($A6070,HeadJournal!$A$1:$K$890,COLUMN(HeadJournal!J$1),0))*($K6070+$L6070)/(SUMIF($A:$A,$A6070,$K:$K)+SUMIF($A:$A,$A6070,$L:$L)),0)</f>
        <v>0</v>
      </c>
      <c r="O6070" s="30">
        <f>IFERROR((VLOOKUP($A6070,HeadJournal!$A$1:$L$890,COLUMN(HeadJournal!L$1),0)*($K6070+$L6070)/(SUMIF($A:$A,$A6070,$K:$K)+SUMIF($A:$A,$A6070,$L:$L)))/VLOOKUP($A6070,HeadJournal!$A$1:$L$890,COLUMN(HeadJournal!H$1),0),0)</f>
        <v>0</v>
      </c>
      <c r="P6070" s="30">
        <f>IFERROR(SUM(K6070:O6070)*VLOOKUP($A6070,HeadJournal!$A$1:$L$890,COLUMN(HeadJournal!H$1),0),0)</f>
        <v>0</v>
      </c>
      <c r="Q6070" s="29"/>
      <c r="R6070" s="31"/>
      <c r="S6070" s="31"/>
      <c r="T6070" s="95" t="str">
        <f t="shared" si="450"/>
        <v/>
      </c>
      <c r="U6070" s="32">
        <f t="shared" si="451"/>
        <v>0</v>
      </c>
      <c r="V6070" s="22" t="str">
        <f t="shared" si="452"/>
        <v/>
      </c>
      <c r="X6070" s="33"/>
      <c r="Y6070" s="33"/>
    </row>
    <row r="6071" spans="1:25" x14ac:dyDescent="0.2">
      <c r="A6071" s="93"/>
      <c r="B6071" s="94" t="str">
        <f>IFERROR(VLOOKUP($A6071,HeadJournal!$A$1:$NTR$890,COLUMN(HeadJournal!B$1),0),"")</f>
        <v/>
      </c>
      <c r="C6071" s="94" t="str">
        <f>IFERROR(VLOOKUP($A6071,HeadJournal!$A$1:$NTR$890,COLUMN(HeadJournal!C$1),0),"")</f>
        <v/>
      </c>
      <c r="D6071" s="125" t="str">
        <f>IFERROR(VLOOKUP($A6071,HeadJournal!$A$1:$NTR$890,COLUMN(HeadJournal!D$1),0),"")</f>
        <v/>
      </c>
      <c r="E6071" s="95" t="str">
        <f>IFERROR(VLOOKUP($A6071,HeadJournal!$A$1:$NTR$890,COLUMN(HeadJournal!G$1),0),"")</f>
        <v/>
      </c>
      <c r="F6071" s="95" t="str">
        <f t="shared" si="449"/>
        <v/>
      </c>
      <c r="G6071" s="97"/>
      <c r="H6071" s="161"/>
      <c r="I6071" s="97"/>
      <c r="J6071" s="97"/>
      <c r="K6071" s="29"/>
      <c r="L6071" s="29"/>
      <c r="M6071" s="30">
        <f>IFERROR(VLOOKUP($A6071,HeadJournal!$A$1:$J$890,COLUMN(HeadJournal!I$1),0)*($K6071+$L6071)/(SUMIF($A:$A,$A6071,$K:$K)+SUMIF($A:$A,$A6071,$L:$L)),0)</f>
        <v>0</v>
      </c>
      <c r="N6071" s="30">
        <f>IFERROR((VLOOKUP($A6071,HeadJournal!$A$1:$K$890,COLUMN(HeadJournal!K$1),0)-VLOOKUP($A6071,HeadJournal!$A$1:$K$890,COLUMN(HeadJournal!J$1),0))*($K6071+$L6071)/(SUMIF($A:$A,$A6071,$K:$K)+SUMIF($A:$A,$A6071,$L:$L)),0)</f>
        <v>0</v>
      </c>
      <c r="O6071" s="30">
        <f>IFERROR((VLOOKUP($A6071,HeadJournal!$A$1:$L$890,COLUMN(HeadJournal!L$1),0)*($K6071+$L6071)/(SUMIF($A:$A,$A6071,$K:$K)+SUMIF($A:$A,$A6071,$L:$L)))/VLOOKUP($A6071,HeadJournal!$A$1:$L$890,COLUMN(HeadJournal!H$1),0),0)</f>
        <v>0</v>
      </c>
      <c r="P6071" s="30">
        <f>IFERROR(SUM(K6071:O6071)*VLOOKUP($A6071,HeadJournal!$A$1:$L$890,COLUMN(HeadJournal!H$1),0),0)</f>
        <v>0</v>
      </c>
      <c r="Q6071" s="29"/>
      <c r="R6071" s="31"/>
      <c r="S6071" s="31"/>
      <c r="T6071" s="95" t="str">
        <f t="shared" si="450"/>
        <v/>
      </c>
      <c r="U6071" s="32">
        <f t="shared" si="451"/>
        <v>0</v>
      </c>
      <c r="V6071" s="22" t="str">
        <f t="shared" si="452"/>
        <v/>
      </c>
      <c r="X6071" s="33"/>
      <c r="Y6071" s="33"/>
    </row>
    <row r="6072" spans="1:25" x14ac:dyDescent="0.2">
      <c r="A6072" s="93"/>
      <c r="B6072" s="94" t="str">
        <f>IFERROR(VLOOKUP($A6072,HeadJournal!$A$1:$NTR$890,COLUMN(HeadJournal!B$1),0),"")</f>
        <v/>
      </c>
      <c r="C6072" s="94" t="str">
        <f>IFERROR(VLOOKUP($A6072,HeadJournal!$A$1:$NTR$890,COLUMN(HeadJournal!C$1),0),"")</f>
        <v/>
      </c>
      <c r="D6072" s="125" t="str">
        <f>IFERROR(VLOOKUP($A6072,HeadJournal!$A$1:$NTR$890,COLUMN(HeadJournal!D$1),0),"")</f>
        <v/>
      </c>
      <c r="E6072" s="95" t="str">
        <f>IFERROR(VLOOKUP($A6072,HeadJournal!$A$1:$NTR$890,COLUMN(HeadJournal!G$1),0),"")</f>
        <v/>
      </c>
      <c r="F6072" s="95" t="str">
        <f t="shared" si="449"/>
        <v/>
      </c>
      <c r="G6072" s="97"/>
      <c r="H6072" s="161"/>
      <c r="I6072" s="97"/>
      <c r="J6072" s="97"/>
      <c r="K6072" s="29"/>
      <c r="L6072" s="29"/>
      <c r="M6072" s="30">
        <f>IFERROR(VLOOKUP($A6072,HeadJournal!$A$1:$J$890,COLUMN(HeadJournal!I$1),0)*($K6072+$L6072)/(SUMIF($A:$A,$A6072,$K:$K)+SUMIF($A:$A,$A6072,$L:$L)),0)</f>
        <v>0</v>
      </c>
      <c r="N6072" s="30">
        <f>IFERROR((VLOOKUP($A6072,HeadJournal!$A$1:$K$890,COLUMN(HeadJournal!K$1),0)-VLOOKUP($A6072,HeadJournal!$A$1:$K$890,COLUMN(HeadJournal!J$1),0))*($K6072+$L6072)/(SUMIF($A:$A,$A6072,$K:$K)+SUMIF($A:$A,$A6072,$L:$L)),0)</f>
        <v>0</v>
      </c>
      <c r="O6072" s="30">
        <f>IFERROR((VLOOKUP($A6072,HeadJournal!$A$1:$L$890,COLUMN(HeadJournal!L$1),0)*($K6072+$L6072)/(SUMIF($A:$A,$A6072,$K:$K)+SUMIF($A:$A,$A6072,$L:$L)))/VLOOKUP($A6072,HeadJournal!$A$1:$L$890,COLUMN(HeadJournal!H$1),0),0)</f>
        <v>0</v>
      </c>
      <c r="P6072" s="30">
        <f>IFERROR(SUM(K6072:O6072)*VLOOKUP($A6072,HeadJournal!$A$1:$L$890,COLUMN(HeadJournal!H$1),0),0)</f>
        <v>0</v>
      </c>
      <c r="Q6072" s="29"/>
      <c r="R6072" s="31"/>
      <c r="S6072" s="31"/>
      <c r="T6072" s="95" t="str">
        <f t="shared" si="450"/>
        <v/>
      </c>
      <c r="U6072" s="32">
        <f t="shared" si="451"/>
        <v>0</v>
      </c>
      <c r="V6072" s="22" t="str">
        <f t="shared" si="452"/>
        <v/>
      </c>
      <c r="X6072" s="33"/>
      <c r="Y6072" s="33"/>
    </row>
    <row r="6073" spans="1:25" x14ac:dyDescent="0.2">
      <c r="A6073" s="93"/>
      <c r="B6073" s="94" t="str">
        <f>IFERROR(VLOOKUP($A6073,HeadJournal!$A$1:$NTR$890,COLUMN(HeadJournal!B$1),0),"")</f>
        <v/>
      </c>
      <c r="C6073" s="94" t="str">
        <f>IFERROR(VLOOKUP($A6073,HeadJournal!$A$1:$NTR$890,COLUMN(HeadJournal!C$1),0),"")</f>
        <v/>
      </c>
      <c r="D6073" s="125" t="str">
        <f>IFERROR(VLOOKUP($A6073,HeadJournal!$A$1:$NTR$890,COLUMN(HeadJournal!D$1),0),"")</f>
        <v/>
      </c>
      <c r="E6073" s="95" t="str">
        <f>IFERROR(VLOOKUP($A6073,HeadJournal!$A$1:$NTR$890,COLUMN(HeadJournal!G$1),0),"")</f>
        <v/>
      </c>
      <c r="F6073" s="95" t="str">
        <f t="shared" si="449"/>
        <v/>
      </c>
      <c r="G6073" s="97"/>
      <c r="H6073" s="161"/>
      <c r="I6073" s="97"/>
      <c r="J6073" s="97"/>
      <c r="K6073" s="29"/>
      <c r="L6073" s="29"/>
      <c r="M6073" s="30">
        <f>IFERROR(VLOOKUP($A6073,HeadJournal!$A$1:$J$890,COLUMN(HeadJournal!I$1),0)*($K6073+$L6073)/(SUMIF($A:$A,$A6073,$K:$K)+SUMIF($A:$A,$A6073,$L:$L)),0)</f>
        <v>0</v>
      </c>
      <c r="N6073" s="30">
        <f>IFERROR((VLOOKUP($A6073,HeadJournal!$A$1:$K$890,COLUMN(HeadJournal!K$1),0)-VLOOKUP($A6073,HeadJournal!$A$1:$K$890,COLUMN(HeadJournal!J$1),0))*($K6073+$L6073)/(SUMIF($A:$A,$A6073,$K:$K)+SUMIF($A:$A,$A6073,$L:$L)),0)</f>
        <v>0</v>
      </c>
      <c r="O6073" s="30">
        <f>IFERROR((VLOOKUP($A6073,HeadJournal!$A$1:$L$890,COLUMN(HeadJournal!L$1),0)*($K6073+$L6073)/(SUMIF($A:$A,$A6073,$K:$K)+SUMIF($A:$A,$A6073,$L:$L)))/VLOOKUP($A6073,HeadJournal!$A$1:$L$890,COLUMN(HeadJournal!H$1),0),0)</f>
        <v>0</v>
      </c>
      <c r="P6073" s="30">
        <f>IFERROR(SUM(K6073:O6073)*VLOOKUP($A6073,HeadJournal!$A$1:$L$890,COLUMN(HeadJournal!H$1),0),0)</f>
        <v>0</v>
      </c>
      <c r="Q6073" s="29"/>
      <c r="R6073" s="31"/>
      <c r="S6073" s="31"/>
      <c r="T6073" s="95" t="str">
        <f t="shared" si="450"/>
        <v/>
      </c>
      <c r="U6073" s="32">
        <f t="shared" si="451"/>
        <v>0</v>
      </c>
      <c r="V6073" s="22" t="str">
        <f t="shared" si="452"/>
        <v/>
      </c>
      <c r="X6073" s="33"/>
      <c r="Y6073" s="33"/>
    </row>
    <row r="6074" spans="1:25" x14ac:dyDescent="0.2">
      <c r="A6074" s="93"/>
      <c r="B6074" s="94" t="str">
        <f>IFERROR(VLOOKUP($A6074,HeadJournal!$A$1:$NTR$890,COLUMN(HeadJournal!B$1),0),"")</f>
        <v/>
      </c>
      <c r="C6074" s="94" t="str">
        <f>IFERROR(VLOOKUP($A6074,HeadJournal!$A$1:$NTR$890,COLUMN(HeadJournal!C$1),0),"")</f>
        <v/>
      </c>
      <c r="D6074" s="125" t="str">
        <f>IFERROR(VLOOKUP($A6074,HeadJournal!$A$1:$NTR$890,COLUMN(HeadJournal!D$1),0),"")</f>
        <v/>
      </c>
      <c r="E6074" s="95" t="str">
        <f>IFERROR(VLOOKUP($A6074,HeadJournal!$A$1:$NTR$890,COLUMN(HeadJournal!G$1),0),"")</f>
        <v/>
      </c>
      <c r="F6074" s="95" t="str">
        <f t="shared" si="449"/>
        <v/>
      </c>
      <c r="G6074" s="97"/>
      <c r="H6074" s="161"/>
      <c r="I6074" s="97"/>
      <c r="J6074" s="97"/>
      <c r="K6074" s="29"/>
      <c r="L6074" s="29"/>
      <c r="M6074" s="30">
        <f>IFERROR(VLOOKUP($A6074,HeadJournal!$A$1:$J$890,COLUMN(HeadJournal!I$1),0)*($K6074+$L6074)/(SUMIF($A:$A,$A6074,$K:$K)+SUMIF($A:$A,$A6074,$L:$L)),0)</f>
        <v>0</v>
      </c>
      <c r="N6074" s="30">
        <f>IFERROR((VLOOKUP($A6074,HeadJournal!$A$1:$K$890,COLUMN(HeadJournal!K$1),0)-VLOOKUP($A6074,HeadJournal!$A$1:$K$890,COLUMN(HeadJournal!J$1),0))*($K6074+$L6074)/(SUMIF($A:$A,$A6074,$K:$K)+SUMIF($A:$A,$A6074,$L:$L)),0)</f>
        <v>0</v>
      </c>
      <c r="O6074" s="30">
        <f>IFERROR((VLOOKUP($A6074,HeadJournal!$A$1:$L$890,COLUMN(HeadJournal!L$1),0)*($K6074+$L6074)/(SUMIF($A:$A,$A6074,$K:$K)+SUMIF($A:$A,$A6074,$L:$L)))/VLOOKUP($A6074,HeadJournal!$A$1:$L$890,COLUMN(HeadJournal!H$1),0),0)</f>
        <v>0</v>
      </c>
      <c r="P6074" s="30">
        <f>IFERROR(SUM(K6074:O6074)*VLOOKUP($A6074,HeadJournal!$A$1:$L$890,COLUMN(HeadJournal!H$1),0),0)</f>
        <v>0</v>
      </c>
      <c r="Q6074" s="29"/>
      <c r="R6074" s="31"/>
      <c r="S6074" s="31"/>
      <c r="T6074" s="95" t="str">
        <f t="shared" si="450"/>
        <v/>
      </c>
      <c r="U6074" s="32">
        <f t="shared" si="451"/>
        <v>0</v>
      </c>
      <c r="V6074" s="22" t="str">
        <f t="shared" si="452"/>
        <v/>
      </c>
      <c r="X6074" s="33"/>
      <c r="Y6074" s="33"/>
    </row>
    <row r="6075" spans="1:25" x14ac:dyDescent="0.2">
      <c r="A6075" s="93"/>
      <c r="B6075" s="94" t="str">
        <f>IFERROR(VLOOKUP($A6075,HeadJournal!$A$1:$NTR$890,COLUMN(HeadJournal!B$1),0),"")</f>
        <v/>
      </c>
      <c r="C6075" s="94" t="str">
        <f>IFERROR(VLOOKUP($A6075,HeadJournal!$A$1:$NTR$890,COLUMN(HeadJournal!C$1),0),"")</f>
        <v/>
      </c>
      <c r="D6075" s="125" t="str">
        <f>IFERROR(VLOOKUP($A6075,HeadJournal!$A$1:$NTR$890,COLUMN(HeadJournal!D$1),0),"")</f>
        <v/>
      </c>
      <c r="E6075" s="95" t="str">
        <f>IFERROR(VLOOKUP($A6075,HeadJournal!$A$1:$NTR$890,COLUMN(HeadJournal!G$1),0),"")</f>
        <v/>
      </c>
      <c r="F6075" s="95" t="str">
        <f t="shared" si="449"/>
        <v/>
      </c>
      <c r="G6075" s="97"/>
      <c r="H6075" s="161"/>
      <c r="I6075" s="97"/>
      <c r="J6075" s="97"/>
      <c r="K6075" s="29"/>
      <c r="L6075" s="29"/>
      <c r="M6075" s="30">
        <f>IFERROR(VLOOKUP($A6075,HeadJournal!$A$1:$J$890,COLUMN(HeadJournal!I$1),0)*($K6075+$L6075)/(SUMIF($A:$A,$A6075,$K:$K)+SUMIF($A:$A,$A6075,$L:$L)),0)</f>
        <v>0</v>
      </c>
      <c r="N6075" s="30">
        <f>IFERROR((VLOOKUP($A6075,HeadJournal!$A$1:$K$890,COLUMN(HeadJournal!K$1),0)-VLOOKUP($A6075,HeadJournal!$A$1:$K$890,COLUMN(HeadJournal!J$1),0))*($K6075+$L6075)/(SUMIF($A:$A,$A6075,$K:$K)+SUMIF($A:$A,$A6075,$L:$L)),0)</f>
        <v>0</v>
      </c>
      <c r="O6075" s="30">
        <f>IFERROR((VLOOKUP($A6075,HeadJournal!$A$1:$L$890,COLUMN(HeadJournal!L$1),0)*($K6075+$L6075)/(SUMIF($A:$A,$A6075,$K:$K)+SUMIF($A:$A,$A6075,$L:$L)))/VLOOKUP($A6075,HeadJournal!$A$1:$L$890,COLUMN(HeadJournal!H$1),0),0)</f>
        <v>0</v>
      </c>
      <c r="P6075" s="30">
        <f>IFERROR(SUM(K6075:O6075)*VLOOKUP($A6075,HeadJournal!$A$1:$L$890,COLUMN(HeadJournal!H$1),0),0)</f>
        <v>0</v>
      </c>
      <c r="Q6075" s="29"/>
      <c r="R6075" s="31"/>
      <c r="S6075" s="31"/>
      <c r="T6075" s="95" t="str">
        <f t="shared" si="450"/>
        <v/>
      </c>
      <c r="U6075" s="32">
        <f t="shared" si="451"/>
        <v>0</v>
      </c>
      <c r="V6075" s="22" t="str">
        <f t="shared" si="452"/>
        <v/>
      </c>
      <c r="X6075" s="33"/>
      <c r="Y6075" s="33"/>
    </row>
    <row r="6076" spans="1:25" x14ac:dyDescent="0.2">
      <c r="A6076" s="93"/>
      <c r="B6076" s="94" t="str">
        <f>IFERROR(VLOOKUP($A6076,HeadJournal!$A$1:$NTR$890,COLUMN(HeadJournal!B$1),0),"")</f>
        <v/>
      </c>
      <c r="C6076" s="94" t="str">
        <f>IFERROR(VLOOKUP($A6076,HeadJournal!$A$1:$NTR$890,COLUMN(HeadJournal!C$1),0),"")</f>
        <v/>
      </c>
      <c r="D6076" s="125" t="str">
        <f>IFERROR(VLOOKUP($A6076,HeadJournal!$A$1:$NTR$890,COLUMN(HeadJournal!D$1),0),"")</f>
        <v/>
      </c>
      <c r="E6076" s="95" t="str">
        <f>IFERROR(VLOOKUP($A6076,HeadJournal!$A$1:$NTR$890,COLUMN(HeadJournal!G$1),0),"")</f>
        <v/>
      </c>
      <c r="F6076" s="95" t="str">
        <f t="shared" si="449"/>
        <v/>
      </c>
      <c r="G6076" s="97"/>
      <c r="H6076" s="161"/>
      <c r="I6076" s="97"/>
      <c r="J6076" s="97"/>
      <c r="K6076" s="29"/>
      <c r="L6076" s="29"/>
      <c r="M6076" s="30">
        <f>IFERROR(VLOOKUP($A6076,HeadJournal!$A$1:$J$890,COLUMN(HeadJournal!I$1),0)*($K6076+$L6076)/(SUMIF($A:$A,$A6076,$K:$K)+SUMIF($A:$A,$A6076,$L:$L)),0)</f>
        <v>0</v>
      </c>
      <c r="N6076" s="30">
        <f>IFERROR((VLOOKUP($A6076,HeadJournal!$A$1:$K$890,COLUMN(HeadJournal!K$1),0)-VLOOKUP($A6076,HeadJournal!$A$1:$K$890,COLUMN(HeadJournal!J$1),0))*($K6076+$L6076)/(SUMIF($A:$A,$A6076,$K:$K)+SUMIF($A:$A,$A6076,$L:$L)),0)</f>
        <v>0</v>
      </c>
      <c r="O6076" s="30">
        <f>IFERROR((VLOOKUP($A6076,HeadJournal!$A$1:$L$890,COLUMN(HeadJournal!L$1),0)*($K6076+$L6076)/(SUMIF($A:$A,$A6076,$K:$K)+SUMIF($A:$A,$A6076,$L:$L)))/VLOOKUP($A6076,HeadJournal!$A$1:$L$890,COLUMN(HeadJournal!H$1),0),0)</f>
        <v>0</v>
      </c>
      <c r="P6076" s="30">
        <f>IFERROR(SUM(K6076:O6076)*VLOOKUP($A6076,HeadJournal!$A$1:$L$890,COLUMN(HeadJournal!H$1),0),0)</f>
        <v>0</v>
      </c>
      <c r="Q6076" s="29"/>
      <c r="R6076" s="31"/>
      <c r="S6076" s="31"/>
      <c r="T6076" s="95" t="str">
        <f t="shared" si="450"/>
        <v/>
      </c>
      <c r="U6076" s="32">
        <f t="shared" si="451"/>
        <v>0</v>
      </c>
      <c r="V6076" s="22" t="str">
        <f t="shared" si="452"/>
        <v/>
      </c>
      <c r="X6076" s="33"/>
      <c r="Y6076" s="33"/>
    </row>
    <row r="6077" spans="1:25" x14ac:dyDescent="0.2">
      <c r="A6077" s="93"/>
      <c r="B6077" s="94" t="str">
        <f>IFERROR(VLOOKUP($A6077,HeadJournal!$A$1:$NTR$890,COLUMN(HeadJournal!B$1),0),"")</f>
        <v/>
      </c>
      <c r="C6077" s="94" t="str">
        <f>IFERROR(VLOOKUP($A6077,HeadJournal!$A$1:$NTR$890,COLUMN(HeadJournal!C$1),0),"")</f>
        <v/>
      </c>
      <c r="D6077" s="125" t="str">
        <f>IFERROR(VLOOKUP($A6077,HeadJournal!$A$1:$NTR$890,COLUMN(HeadJournal!D$1),0),"")</f>
        <v/>
      </c>
      <c r="E6077" s="95" t="str">
        <f>IFERROR(VLOOKUP($A6077,HeadJournal!$A$1:$NTR$890,COLUMN(HeadJournal!G$1),0),"")</f>
        <v/>
      </c>
      <c r="F6077" s="95" t="str">
        <f t="shared" si="449"/>
        <v/>
      </c>
      <c r="G6077" s="97"/>
      <c r="H6077" s="161"/>
      <c r="I6077" s="97"/>
      <c r="J6077" s="97"/>
      <c r="K6077" s="29"/>
      <c r="L6077" s="29"/>
      <c r="M6077" s="30">
        <f>IFERROR(VLOOKUP($A6077,HeadJournal!$A$1:$J$890,COLUMN(HeadJournal!I$1),0)*($K6077+$L6077)/(SUMIF($A:$A,$A6077,$K:$K)+SUMIF($A:$A,$A6077,$L:$L)),0)</f>
        <v>0</v>
      </c>
      <c r="N6077" s="30">
        <f>IFERROR((VLOOKUP($A6077,HeadJournal!$A$1:$K$890,COLUMN(HeadJournal!K$1),0)-VLOOKUP($A6077,HeadJournal!$A$1:$K$890,COLUMN(HeadJournal!J$1),0))*($K6077+$L6077)/(SUMIF($A:$A,$A6077,$K:$K)+SUMIF($A:$A,$A6077,$L:$L)),0)</f>
        <v>0</v>
      </c>
      <c r="O6077" s="30">
        <f>IFERROR((VLOOKUP($A6077,HeadJournal!$A$1:$L$890,COLUMN(HeadJournal!L$1),0)*($K6077+$L6077)/(SUMIF($A:$A,$A6077,$K:$K)+SUMIF($A:$A,$A6077,$L:$L)))/VLOOKUP($A6077,HeadJournal!$A$1:$L$890,COLUMN(HeadJournal!H$1),0),0)</f>
        <v>0</v>
      </c>
      <c r="P6077" s="30">
        <f>IFERROR(SUM(K6077:O6077)*VLOOKUP($A6077,HeadJournal!$A$1:$L$890,COLUMN(HeadJournal!H$1),0),0)</f>
        <v>0</v>
      </c>
      <c r="Q6077" s="29"/>
      <c r="R6077" s="31"/>
      <c r="S6077" s="31"/>
      <c r="T6077" s="95" t="str">
        <f t="shared" si="450"/>
        <v/>
      </c>
      <c r="U6077" s="32">
        <f t="shared" si="451"/>
        <v>0</v>
      </c>
      <c r="V6077" s="22" t="str">
        <f t="shared" si="452"/>
        <v/>
      </c>
      <c r="X6077" s="33"/>
      <c r="Y6077" s="33"/>
    </row>
    <row r="6078" spans="1:25" x14ac:dyDescent="0.2">
      <c r="A6078" s="93"/>
      <c r="B6078" s="94" t="str">
        <f>IFERROR(VLOOKUP($A6078,HeadJournal!$A$1:$NTR$890,COLUMN(HeadJournal!B$1),0),"")</f>
        <v/>
      </c>
      <c r="C6078" s="94" t="str">
        <f>IFERROR(VLOOKUP($A6078,HeadJournal!$A$1:$NTR$890,COLUMN(HeadJournal!C$1),0),"")</f>
        <v/>
      </c>
      <c r="D6078" s="125" t="str">
        <f>IFERROR(VLOOKUP($A6078,HeadJournal!$A$1:$NTR$890,COLUMN(HeadJournal!D$1),0),"")</f>
        <v/>
      </c>
      <c r="E6078" s="95" t="str">
        <f>IFERROR(VLOOKUP($A6078,HeadJournal!$A$1:$NTR$890,COLUMN(HeadJournal!G$1),0),"")</f>
        <v/>
      </c>
      <c r="F6078" s="95" t="str">
        <f t="shared" si="449"/>
        <v/>
      </c>
      <c r="G6078" s="97"/>
      <c r="H6078" s="161"/>
      <c r="I6078" s="97"/>
      <c r="J6078" s="97"/>
      <c r="K6078" s="29"/>
      <c r="L6078" s="29"/>
      <c r="M6078" s="30">
        <f>IFERROR(VLOOKUP($A6078,HeadJournal!$A$1:$J$890,COLUMN(HeadJournal!I$1),0)*($K6078+$L6078)/(SUMIF($A:$A,$A6078,$K:$K)+SUMIF($A:$A,$A6078,$L:$L)),0)</f>
        <v>0</v>
      </c>
      <c r="N6078" s="30">
        <f>IFERROR((VLOOKUP($A6078,HeadJournal!$A$1:$K$890,COLUMN(HeadJournal!K$1),0)-VLOOKUP($A6078,HeadJournal!$A$1:$K$890,COLUMN(HeadJournal!J$1),0))*($K6078+$L6078)/(SUMIF($A:$A,$A6078,$K:$K)+SUMIF($A:$A,$A6078,$L:$L)),0)</f>
        <v>0</v>
      </c>
      <c r="O6078" s="30">
        <f>IFERROR((VLOOKUP($A6078,HeadJournal!$A$1:$L$890,COLUMN(HeadJournal!L$1),0)*($K6078+$L6078)/(SUMIF($A:$A,$A6078,$K:$K)+SUMIF($A:$A,$A6078,$L:$L)))/VLOOKUP($A6078,HeadJournal!$A$1:$L$890,COLUMN(HeadJournal!H$1),0),0)</f>
        <v>0</v>
      </c>
      <c r="P6078" s="30">
        <f>IFERROR(SUM(K6078:O6078)*VLOOKUP($A6078,HeadJournal!$A$1:$L$890,COLUMN(HeadJournal!H$1),0),0)</f>
        <v>0</v>
      </c>
      <c r="Q6078" s="29"/>
      <c r="R6078" s="31"/>
      <c r="S6078" s="31"/>
      <c r="T6078" s="95" t="str">
        <f t="shared" si="450"/>
        <v/>
      </c>
      <c r="U6078" s="32">
        <f t="shared" si="451"/>
        <v>0</v>
      </c>
      <c r="V6078" s="22" t="str">
        <f t="shared" si="452"/>
        <v/>
      </c>
      <c r="X6078" s="33"/>
      <c r="Y6078" s="33"/>
    </row>
    <row r="6079" spans="1:25" x14ac:dyDescent="0.2">
      <c r="A6079" s="93"/>
      <c r="B6079" s="94" t="str">
        <f>IFERROR(VLOOKUP($A6079,HeadJournal!$A$1:$NTR$890,COLUMN(HeadJournal!B$1),0),"")</f>
        <v/>
      </c>
      <c r="C6079" s="94" t="str">
        <f>IFERROR(VLOOKUP($A6079,HeadJournal!$A$1:$NTR$890,COLUMN(HeadJournal!C$1),0),"")</f>
        <v/>
      </c>
      <c r="D6079" s="125" t="str">
        <f>IFERROR(VLOOKUP($A6079,HeadJournal!$A$1:$NTR$890,COLUMN(HeadJournal!D$1),0),"")</f>
        <v/>
      </c>
      <c r="E6079" s="95" t="str">
        <f>IFERROR(VLOOKUP($A6079,HeadJournal!$A$1:$NTR$890,COLUMN(HeadJournal!G$1),0),"")</f>
        <v/>
      </c>
      <c r="F6079" s="95" t="str">
        <f t="shared" si="449"/>
        <v/>
      </c>
      <c r="G6079" s="97"/>
      <c r="H6079" s="161"/>
      <c r="I6079" s="97"/>
      <c r="J6079" s="97"/>
      <c r="K6079" s="29"/>
      <c r="L6079" s="29"/>
      <c r="M6079" s="30">
        <f>IFERROR(VLOOKUP($A6079,HeadJournal!$A$1:$J$890,COLUMN(HeadJournal!I$1),0)*($K6079+$L6079)/(SUMIF($A:$A,$A6079,$K:$K)+SUMIF($A:$A,$A6079,$L:$L)),0)</f>
        <v>0</v>
      </c>
      <c r="N6079" s="30">
        <f>IFERROR((VLOOKUP($A6079,HeadJournal!$A$1:$K$890,COLUMN(HeadJournal!K$1),0)-VLOOKUP($A6079,HeadJournal!$A$1:$K$890,COLUMN(HeadJournal!J$1),0))*($K6079+$L6079)/(SUMIF($A:$A,$A6079,$K:$K)+SUMIF($A:$A,$A6079,$L:$L)),0)</f>
        <v>0</v>
      </c>
      <c r="O6079" s="30">
        <f>IFERROR((VLOOKUP($A6079,HeadJournal!$A$1:$L$890,COLUMN(HeadJournal!L$1),0)*($K6079+$L6079)/(SUMIF($A:$A,$A6079,$K:$K)+SUMIF($A:$A,$A6079,$L:$L)))/VLOOKUP($A6079,HeadJournal!$A$1:$L$890,COLUMN(HeadJournal!H$1),0),0)</f>
        <v>0</v>
      </c>
      <c r="P6079" s="30">
        <f>IFERROR(SUM(K6079:O6079)*VLOOKUP($A6079,HeadJournal!$A$1:$L$890,COLUMN(HeadJournal!H$1),0),0)</f>
        <v>0</v>
      </c>
      <c r="Q6079" s="29"/>
      <c r="R6079" s="31"/>
      <c r="S6079" s="31"/>
      <c r="T6079" s="95" t="str">
        <f t="shared" si="450"/>
        <v/>
      </c>
      <c r="U6079" s="32">
        <f t="shared" si="451"/>
        <v>0</v>
      </c>
      <c r="V6079" s="22" t="str">
        <f t="shared" si="452"/>
        <v/>
      </c>
      <c r="X6079" s="33"/>
      <c r="Y6079" s="33"/>
    </row>
    <row r="6080" spans="1:25" x14ac:dyDescent="0.2">
      <c r="A6080" s="93"/>
      <c r="B6080" s="94" t="str">
        <f>IFERROR(VLOOKUP($A6080,HeadJournal!$A$1:$NTR$890,COLUMN(HeadJournal!B$1),0),"")</f>
        <v/>
      </c>
      <c r="C6080" s="94" t="str">
        <f>IFERROR(VLOOKUP($A6080,HeadJournal!$A$1:$NTR$890,COLUMN(HeadJournal!C$1),0),"")</f>
        <v/>
      </c>
      <c r="D6080" s="125" t="str">
        <f>IFERROR(VLOOKUP($A6080,HeadJournal!$A$1:$NTR$890,COLUMN(HeadJournal!D$1),0),"")</f>
        <v/>
      </c>
      <c r="E6080" s="95" t="str">
        <f>IFERROR(VLOOKUP($A6080,HeadJournal!$A$1:$NTR$890,COLUMN(HeadJournal!G$1),0),"")</f>
        <v/>
      </c>
      <c r="F6080" s="95" t="str">
        <f t="shared" si="449"/>
        <v/>
      </c>
      <c r="G6080" s="97"/>
      <c r="H6080" s="161"/>
      <c r="I6080" s="97"/>
      <c r="J6080" s="97"/>
      <c r="K6080" s="29"/>
      <c r="L6080" s="29"/>
      <c r="M6080" s="30">
        <f>IFERROR(VLOOKUP($A6080,HeadJournal!$A$1:$J$890,COLUMN(HeadJournal!I$1),0)*($K6080+$L6080)/(SUMIF($A:$A,$A6080,$K:$K)+SUMIF($A:$A,$A6080,$L:$L)),0)</f>
        <v>0</v>
      </c>
      <c r="N6080" s="30">
        <f>IFERROR((VLOOKUP($A6080,HeadJournal!$A$1:$K$890,COLUMN(HeadJournal!K$1),0)-VLOOKUP($A6080,HeadJournal!$A$1:$K$890,COLUMN(HeadJournal!J$1),0))*($K6080+$L6080)/(SUMIF($A:$A,$A6080,$K:$K)+SUMIF($A:$A,$A6080,$L:$L)),0)</f>
        <v>0</v>
      </c>
      <c r="O6080" s="30">
        <f>IFERROR((VLOOKUP($A6080,HeadJournal!$A$1:$L$890,COLUMN(HeadJournal!L$1),0)*($K6080+$L6080)/(SUMIF($A:$A,$A6080,$K:$K)+SUMIF($A:$A,$A6080,$L:$L)))/VLOOKUP($A6080,HeadJournal!$A$1:$L$890,COLUMN(HeadJournal!H$1),0),0)</f>
        <v>0</v>
      </c>
      <c r="P6080" s="30">
        <f>IFERROR(SUM(K6080:O6080)*VLOOKUP($A6080,HeadJournal!$A$1:$L$890,COLUMN(HeadJournal!H$1),0),0)</f>
        <v>0</v>
      </c>
      <c r="Q6080" s="29"/>
      <c r="R6080" s="31"/>
      <c r="S6080" s="31"/>
      <c r="T6080" s="95" t="str">
        <f t="shared" si="450"/>
        <v/>
      </c>
      <c r="U6080" s="32">
        <f t="shared" si="451"/>
        <v>0</v>
      </c>
      <c r="V6080" s="22" t="str">
        <f t="shared" si="452"/>
        <v/>
      </c>
      <c r="X6080" s="33"/>
      <c r="Y6080" s="33"/>
    </row>
    <row r="6081" spans="1:25" x14ac:dyDescent="0.2">
      <c r="A6081" s="93"/>
      <c r="B6081" s="94" t="str">
        <f>IFERROR(VLOOKUP($A6081,HeadJournal!$A$1:$NTR$890,COLUMN(HeadJournal!B$1),0),"")</f>
        <v/>
      </c>
      <c r="C6081" s="94" t="str">
        <f>IFERROR(VLOOKUP($A6081,HeadJournal!$A$1:$NTR$890,COLUMN(HeadJournal!C$1),0),"")</f>
        <v/>
      </c>
      <c r="D6081" s="125" t="str">
        <f>IFERROR(VLOOKUP($A6081,HeadJournal!$A$1:$NTR$890,COLUMN(HeadJournal!D$1),0),"")</f>
        <v/>
      </c>
      <c r="E6081" s="95" t="str">
        <f>IFERROR(VLOOKUP($A6081,HeadJournal!$A$1:$NTR$890,COLUMN(HeadJournal!G$1),0),"")</f>
        <v/>
      </c>
      <c r="F6081" s="95" t="str">
        <f t="shared" si="449"/>
        <v/>
      </c>
      <c r="G6081" s="97"/>
      <c r="H6081" s="161"/>
      <c r="I6081" s="97"/>
      <c r="J6081" s="97"/>
      <c r="K6081" s="29"/>
      <c r="L6081" s="29"/>
      <c r="M6081" s="30">
        <f>IFERROR(VLOOKUP($A6081,HeadJournal!$A$1:$J$890,COLUMN(HeadJournal!I$1),0)*($K6081+$L6081)/(SUMIF($A:$A,$A6081,$K:$K)+SUMIF($A:$A,$A6081,$L:$L)),0)</f>
        <v>0</v>
      </c>
      <c r="N6081" s="30">
        <f>IFERROR((VLOOKUP($A6081,HeadJournal!$A$1:$K$890,COLUMN(HeadJournal!K$1),0)-VLOOKUP($A6081,HeadJournal!$A$1:$K$890,COLUMN(HeadJournal!J$1),0))*($K6081+$L6081)/(SUMIF($A:$A,$A6081,$K:$K)+SUMIF($A:$A,$A6081,$L:$L)),0)</f>
        <v>0</v>
      </c>
      <c r="O6081" s="30">
        <f>IFERROR((VLOOKUP($A6081,HeadJournal!$A$1:$L$890,COLUMN(HeadJournal!L$1),0)*($K6081+$L6081)/(SUMIF($A:$A,$A6081,$K:$K)+SUMIF($A:$A,$A6081,$L:$L)))/VLOOKUP($A6081,HeadJournal!$A$1:$L$890,COLUMN(HeadJournal!H$1),0),0)</f>
        <v>0</v>
      </c>
      <c r="P6081" s="30">
        <f>IFERROR(SUM(K6081:O6081)*VLOOKUP($A6081,HeadJournal!$A$1:$L$890,COLUMN(HeadJournal!H$1),0),0)</f>
        <v>0</v>
      </c>
      <c r="Q6081" s="29"/>
      <c r="R6081" s="31"/>
      <c r="S6081" s="31"/>
      <c r="T6081" s="95" t="str">
        <f t="shared" si="450"/>
        <v/>
      </c>
      <c r="U6081" s="32">
        <f t="shared" si="451"/>
        <v>0</v>
      </c>
      <c r="V6081" s="22" t="str">
        <f t="shared" si="452"/>
        <v/>
      </c>
      <c r="X6081" s="33"/>
      <c r="Y6081" s="33"/>
    </row>
    <row r="6082" spans="1:25" x14ac:dyDescent="0.2">
      <c r="A6082" s="93"/>
      <c r="B6082" s="94" t="str">
        <f>IFERROR(VLOOKUP($A6082,HeadJournal!$A$1:$NTR$890,COLUMN(HeadJournal!B$1),0),"")</f>
        <v/>
      </c>
      <c r="C6082" s="94" t="str">
        <f>IFERROR(VLOOKUP($A6082,HeadJournal!$A$1:$NTR$890,COLUMN(HeadJournal!C$1),0),"")</f>
        <v/>
      </c>
      <c r="D6082" s="125" t="str">
        <f>IFERROR(VLOOKUP($A6082,HeadJournal!$A$1:$NTR$890,COLUMN(HeadJournal!D$1),0),"")</f>
        <v/>
      </c>
      <c r="E6082" s="95" t="str">
        <f>IFERROR(VLOOKUP($A6082,HeadJournal!$A$1:$NTR$890,COLUMN(HeadJournal!G$1),0),"")</f>
        <v/>
      </c>
      <c r="F6082" s="95" t="str">
        <f t="shared" si="449"/>
        <v/>
      </c>
      <c r="G6082" s="97"/>
      <c r="H6082" s="161"/>
      <c r="I6082" s="97"/>
      <c r="J6082" s="97"/>
      <c r="K6082" s="29"/>
      <c r="L6082" s="29"/>
      <c r="M6082" s="30">
        <f>IFERROR(VLOOKUP($A6082,HeadJournal!$A$1:$J$890,COLUMN(HeadJournal!I$1),0)*($K6082+$L6082)/(SUMIF($A:$A,$A6082,$K:$K)+SUMIF($A:$A,$A6082,$L:$L)),0)</f>
        <v>0</v>
      </c>
      <c r="N6082" s="30">
        <f>IFERROR((VLOOKUP($A6082,HeadJournal!$A$1:$K$890,COLUMN(HeadJournal!K$1),0)-VLOOKUP($A6082,HeadJournal!$A$1:$K$890,COLUMN(HeadJournal!J$1),0))*($K6082+$L6082)/(SUMIF($A:$A,$A6082,$K:$K)+SUMIF($A:$A,$A6082,$L:$L)),0)</f>
        <v>0</v>
      </c>
      <c r="O6082" s="30">
        <f>IFERROR((VLOOKUP($A6082,HeadJournal!$A$1:$L$890,COLUMN(HeadJournal!L$1),0)*($K6082+$L6082)/(SUMIF($A:$A,$A6082,$K:$K)+SUMIF($A:$A,$A6082,$L:$L)))/VLOOKUP($A6082,HeadJournal!$A$1:$L$890,COLUMN(HeadJournal!H$1),0),0)</f>
        <v>0</v>
      </c>
      <c r="P6082" s="30">
        <f>IFERROR(SUM(K6082:O6082)*VLOOKUP($A6082,HeadJournal!$A$1:$L$890,COLUMN(HeadJournal!H$1),0),0)</f>
        <v>0</v>
      </c>
      <c r="Q6082" s="29"/>
      <c r="R6082" s="31"/>
      <c r="S6082" s="31"/>
      <c r="T6082" s="95" t="str">
        <f t="shared" si="450"/>
        <v/>
      </c>
      <c r="U6082" s="32">
        <f t="shared" si="451"/>
        <v>0</v>
      </c>
      <c r="V6082" s="22" t="str">
        <f t="shared" si="452"/>
        <v/>
      </c>
      <c r="X6082" s="33"/>
      <c r="Y6082" s="33"/>
    </row>
    <row r="6083" spans="1:25" x14ac:dyDescent="0.2">
      <c r="A6083" s="93"/>
      <c r="B6083" s="94" t="str">
        <f>IFERROR(VLOOKUP($A6083,HeadJournal!$A$1:$NTR$890,COLUMN(HeadJournal!B$1),0),"")</f>
        <v/>
      </c>
      <c r="C6083" s="94" t="str">
        <f>IFERROR(VLOOKUP($A6083,HeadJournal!$A$1:$NTR$890,COLUMN(HeadJournal!C$1),0),"")</f>
        <v/>
      </c>
      <c r="D6083" s="125" t="str">
        <f>IFERROR(VLOOKUP($A6083,HeadJournal!$A$1:$NTR$890,COLUMN(HeadJournal!D$1),0),"")</f>
        <v/>
      </c>
      <c r="E6083" s="95" t="str">
        <f>IFERROR(VLOOKUP($A6083,HeadJournal!$A$1:$NTR$890,COLUMN(HeadJournal!G$1),0),"")</f>
        <v/>
      </c>
      <c r="F6083" s="95" t="str">
        <f t="shared" si="449"/>
        <v/>
      </c>
      <c r="G6083" s="97"/>
      <c r="H6083" s="161"/>
      <c r="I6083" s="97"/>
      <c r="J6083" s="97"/>
      <c r="K6083" s="29"/>
      <c r="L6083" s="29"/>
      <c r="M6083" s="30">
        <f>IFERROR(VLOOKUP($A6083,HeadJournal!$A$1:$J$890,COLUMN(HeadJournal!I$1),0)*($K6083+$L6083)/(SUMIF($A:$A,$A6083,$K:$K)+SUMIF($A:$A,$A6083,$L:$L)),0)</f>
        <v>0</v>
      </c>
      <c r="N6083" s="30">
        <f>IFERROR((VLOOKUP($A6083,HeadJournal!$A$1:$K$890,COLUMN(HeadJournal!K$1),0)-VLOOKUP($A6083,HeadJournal!$A$1:$K$890,COLUMN(HeadJournal!J$1),0))*($K6083+$L6083)/(SUMIF($A:$A,$A6083,$K:$K)+SUMIF($A:$A,$A6083,$L:$L)),0)</f>
        <v>0</v>
      </c>
      <c r="O6083" s="30">
        <f>IFERROR((VLOOKUP($A6083,HeadJournal!$A$1:$L$890,COLUMN(HeadJournal!L$1),0)*($K6083+$L6083)/(SUMIF($A:$A,$A6083,$K:$K)+SUMIF($A:$A,$A6083,$L:$L)))/VLOOKUP($A6083,HeadJournal!$A$1:$L$890,COLUMN(HeadJournal!H$1),0),0)</f>
        <v>0</v>
      </c>
      <c r="P6083" s="30">
        <f>IFERROR(SUM(K6083:O6083)*VLOOKUP($A6083,HeadJournal!$A$1:$L$890,COLUMN(HeadJournal!H$1),0),0)</f>
        <v>0</v>
      </c>
      <c r="Q6083" s="29"/>
      <c r="R6083" s="31"/>
      <c r="S6083" s="31"/>
      <c r="T6083" s="95" t="str">
        <f t="shared" si="450"/>
        <v/>
      </c>
      <c r="U6083" s="32">
        <f t="shared" si="451"/>
        <v>0</v>
      </c>
      <c r="V6083" s="22" t="str">
        <f t="shared" si="452"/>
        <v/>
      </c>
      <c r="X6083" s="33"/>
      <c r="Y6083" s="33"/>
    </row>
    <row r="6084" spans="1:25" x14ac:dyDescent="0.2">
      <c r="A6084" s="93"/>
      <c r="B6084" s="94" t="str">
        <f>IFERROR(VLOOKUP($A6084,HeadJournal!$A$1:$NTR$890,COLUMN(HeadJournal!B$1),0),"")</f>
        <v/>
      </c>
      <c r="C6084" s="94" t="str">
        <f>IFERROR(VLOOKUP($A6084,HeadJournal!$A$1:$NTR$890,COLUMN(HeadJournal!C$1),0),"")</f>
        <v/>
      </c>
      <c r="D6084" s="125" t="str">
        <f>IFERROR(VLOOKUP($A6084,HeadJournal!$A$1:$NTR$890,COLUMN(HeadJournal!D$1),0),"")</f>
        <v/>
      </c>
      <c r="E6084" s="95" t="str">
        <f>IFERROR(VLOOKUP($A6084,HeadJournal!$A$1:$NTR$890,COLUMN(HeadJournal!G$1),0),"")</f>
        <v/>
      </c>
      <c r="F6084" s="95" t="str">
        <f t="shared" si="449"/>
        <v/>
      </c>
      <c r="G6084" s="97"/>
      <c r="H6084" s="161"/>
      <c r="I6084" s="97"/>
      <c r="J6084" s="97"/>
      <c r="K6084" s="29"/>
      <c r="L6084" s="29"/>
      <c r="M6084" s="30">
        <f>IFERROR(VLOOKUP($A6084,HeadJournal!$A$1:$J$890,COLUMN(HeadJournal!I$1),0)*($K6084+$L6084)/(SUMIF($A:$A,$A6084,$K:$K)+SUMIF($A:$A,$A6084,$L:$L)),0)</f>
        <v>0</v>
      </c>
      <c r="N6084" s="30">
        <f>IFERROR((VLOOKUP($A6084,HeadJournal!$A$1:$K$890,COLUMN(HeadJournal!K$1),0)-VLOOKUP($A6084,HeadJournal!$A$1:$K$890,COLUMN(HeadJournal!J$1),0))*($K6084+$L6084)/(SUMIF($A:$A,$A6084,$K:$K)+SUMIF($A:$A,$A6084,$L:$L)),0)</f>
        <v>0</v>
      </c>
      <c r="O6084" s="30">
        <f>IFERROR((VLOOKUP($A6084,HeadJournal!$A$1:$L$890,COLUMN(HeadJournal!L$1),0)*($K6084+$L6084)/(SUMIF($A:$A,$A6084,$K:$K)+SUMIF($A:$A,$A6084,$L:$L)))/VLOOKUP($A6084,HeadJournal!$A$1:$L$890,COLUMN(HeadJournal!H$1),0),0)</f>
        <v>0</v>
      </c>
      <c r="P6084" s="30">
        <f>IFERROR(SUM(K6084:O6084)*VLOOKUP($A6084,HeadJournal!$A$1:$L$890,COLUMN(HeadJournal!H$1),0),0)</f>
        <v>0</v>
      </c>
      <c r="Q6084" s="29"/>
      <c r="R6084" s="31"/>
      <c r="S6084" s="31"/>
      <c r="T6084" s="95" t="str">
        <f t="shared" si="450"/>
        <v/>
      </c>
      <c r="U6084" s="32">
        <f t="shared" si="451"/>
        <v>0</v>
      </c>
      <c r="V6084" s="22" t="str">
        <f t="shared" si="452"/>
        <v/>
      </c>
      <c r="X6084" s="33"/>
      <c r="Y6084" s="33"/>
    </row>
    <row r="6085" spans="1:25" x14ac:dyDescent="0.2">
      <c r="A6085" s="93"/>
      <c r="B6085" s="94" t="str">
        <f>IFERROR(VLOOKUP($A6085,HeadJournal!$A$1:$NTR$890,COLUMN(HeadJournal!B$1),0),"")</f>
        <v/>
      </c>
      <c r="C6085" s="94" t="str">
        <f>IFERROR(VLOOKUP($A6085,HeadJournal!$A$1:$NTR$890,COLUMN(HeadJournal!C$1),0),"")</f>
        <v/>
      </c>
      <c r="D6085" s="125" t="str">
        <f>IFERROR(VLOOKUP($A6085,HeadJournal!$A$1:$NTR$890,COLUMN(HeadJournal!D$1),0),"")</f>
        <v/>
      </c>
      <c r="E6085" s="95" t="str">
        <f>IFERROR(VLOOKUP($A6085,HeadJournal!$A$1:$NTR$890,COLUMN(HeadJournal!G$1),0),"")</f>
        <v/>
      </c>
      <c r="F6085" s="95" t="str">
        <f t="shared" si="449"/>
        <v/>
      </c>
      <c r="G6085" s="97"/>
      <c r="H6085" s="161"/>
      <c r="I6085" s="97"/>
      <c r="J6085" s="97"/>
      <c r="K6085" s="29"/>
      <c r="L6085" s="29"/>
      <c r="M6085" s="30">
        <f>IFERROR(VLOOKUP($A6085,HeadJournal!$A$1:$J$890,COLUMN(HeadJournal!I$1),0)*($K6085+$L6085)/(SUMIF($A:$A,$A6085,$K:$K)+SUMIF($A:$A,$A6085,$L:$L)),0)</f>
        <v>0</v>
      </c>
      <c r="N6085" s="30">
        <f>IFERROR((VLOOKUP($A6085,HeadJournal!$A$1:$K$890,COLUMN(HeadJournal!K$1),0)-VLOOKUP($A6085,HeadJournal!$A$1:$K$890,COLUMN(HeadJournal!J$1),0))*($K6085+$L6085)/(SUMIF($A:$A,$A6085,$K:$K)+SUMIF($A:$A,$A6085,$L:$L)),0)</f>
        <v>0</v>
      </c>
      <c r="O6085" s="30">
        <f>IFERROR((VLOOKUP($A6085,HeadJournal!$A$1:$L$890,COLUMN(HeadJournal!L$1),0)*($K6085+$L6085)/(SUMIF($A:$A,$A6085,$K:$K)+SUMIF($A:$A,$A6085,$L:$L)))/VLOOKUP($A6085,HeadJournal!$A$1:$L$890,COLUMN(HeadJournal!H$1),0),0)</f>
        <v>0</v>
      </c>
      <c r="P6085" s="30">
        <f>IFERROR(SUM(K6085:O6085)*VLOOKUP($A6085,HeadJournal!$A$1:$L$890,COLUMN(HeadJournal!H$1),0),0)</f>
        <v>0</v>
      </c>
      <c r="Q6085" s="29"/>
      <c r="R6085" s="31"/>
      <c r="S6085" s="31"/>
      <c r="T6085" s="95" t="str">
        <f t="shared" si="450"/>
        <v/>
      </c>
      <c r="U6085" s="32">
        <f t="shared" si="451"/>
        <v>0</v>
      </c>
      <c r="V6085" s="22" t="str">
        <f t="shared" si="452"/>
        <v/>
      </c>
      <c r="X6085" s="33"/>
      <c r="Y6085" s="33"/>
    </row>
    <row r="6086" spans="1:25" x14ac:dyDescent="0.2">
      <c r="A6086" s="93"/>
      <c r="B6086" s="94" t="str">
        <f>IFERROR(VLOOKUP($A6086,HeadJournal!$A$1:$NTR$890,COLUMN(HeadJournal!B$1),0),"")</f>
        <v/>
      </c>
      <c r="C6086" s="94" t="str">
        <f>IFERROR(VLOOKUP($A6086,HeadJournal!$A$1:$NTR$890,COLUMN(HeadJournal!C$1),0),"")</f>
        <v/>
      </c>
      <c r="D6086" s="125" t="str">
        <f>IFERROR(VLOOKUP($A6086,HeadJournal!$A$1:$NTR$890,COLUMN(HeadJournal!D$1),0),"")</f>
        <v/>
      </c>
      <c r="E6086" s="95" t="str">
        <f>IFERROR(VLOOKUP($A6086,HeadJournal!$A$1:$NTR$890,COLUMN(HeadJournal!G$1),0),"")</f>
        <v/>
      </c>
      <c r="F6086" s="95" t="str">
        <f t="shared" si="449"/>
        <v/>
      </c>
      <c r="G6086" s="97"/>
      <c r="H6086" s="161"/>
      <c r="I6086" s="97"/>
      <c r="J6086" s="97"/>
      <c r="K6086" s="29"/>
      <c r="L6086" s="29"/>
      <c r="M6086" s="30">
        <f>IFERROR(VLOOKUP($A6086,HeadJournal!$A$1:$J$890,COLUMN(HeadJournal!I$1),0)*($K6086+$L6086)/(SUMIF($A:$A,$A6086,$K:$K)+SUMIF($A:$A,$A6086,$L:$L)),0)</f>
        <v>0</v>
      </c>
      <c r="N6086" s="30">
        <f>IFERROR((VLOOKUP($A6086,HeadJournal!$A$1:$K$890,COLUMN(HeadJournal!K$1),0)-VLOOKUP($A6086,HeadJournal!$A$1:$K$890,COLUMN(HeadJournal!J$1),0))*($K6086+$L6086)/(SUMIF($A:$A,$A6086,$K:$K)+SUMIF($A:$A,$A6086,$L:$L)),0)</f>
        <v>0</v>
      </c>
      <c r="O6086" s="30">
        <f>IFERROR((VLOOKUP($A6086,HeadJournal!$A$1:$L$890,COLUMN(HeadJournal!L$1),0)*($K6086+$L6086)/(SUMIF($A:$A,$A6086,$K:$K)+SUMIF($A:$A,$A6086,$L:$L)))/VLOOKUP($A6086,HeadJournal!$A$1:$L$890,COLUMN(HeadJournal!H$1),0),0)</f>
        <v>0</v>
      </c>
      <c r="P6086" s="30">
        <f>IFERROR(SUM(K6086:O6086)*VLOOKUP($A6086,HeadJournal!$A$1:$L$890,COLUMN(HeadJournal!H$1),0),0)</f>
        <v>0</v>
      </c>
      <c r="Q6086" s="29"/>
      <c r="R6086" s="31"/>
      <c r="S6086" s="31"/>
      <c r="T6086" s="95" t="str">
        <f t="shared" si="450"/>
        <v/>
      </c>
      <c r="U6086" s="32">
        <f t="shared" si="451"/>
        <v>0</v>
      </c>
      <c r="V6086" s="22" t="str">
        <f t="shared" si="452"/>
        <v/>
      </c>
      <c r="X6086" s="33"/>
      <c r="Y6086" s="33"/>
    </row>
    <row r="6087" spans="1:25" x14ac:dyDescent="0.2">
      <c r="A6087" s="93"/>
      <c r="B6087" s="94" t="str">
        <f>IFERROR(VLOOKUP($A6087,HeadJournal!$A$1:$NTR$890,COLUMN(HeadJournal!B$1),0),"")</f>
        <v/>
      </c>
      <c r="C6087" s="94" t="str">
        <f>IFERROR(VLOOKUP($A6087,HeadJournal!$A$1:$NTR$890,COLUMN(HeadJournal!C$1),0),"")</f>
        <v/>
      </c>
      <c r="D6087" s="125" t="str">
        <f>IFERROR(VLOOKUP($A6087,HeadJournal!$A$1:$NTR$890,COLUMN(HeadJournal!D$1),0),"")</f>
        <v/>
      </c>
      <c r="E6087" s="95" t="str">
        <f>IFERROR(VLOOKUP($A6087,HeadJournal!$A$1:$NTR$890,COLUMN(HeadJournal!G$1),0),"")</f>
        <v/>
      </c>
      <c r="F6087" s="95" t="str">
        <f t="shared" si="449"/>
        <v/>
      </c>
      <c r="G6087" s="97"/>
      <c r="H6087" s="161"/>
      <c r="I6087" s="97"/>
      <c r="J6087" s="97"/>
      <c r="K6087" s="29"/>
      <c r="L6087" s="29"/>
      <c r="M6087" s="30">
        <f>IFERROR(VLOOKUP($A6087,HeadJournal!$A$1:$J$890,COLUMN(HeadJournal!I$1),0)*($K6087+$L6087)/(SUMIF($A:$A,$A6087,$K:$K)+SUMIF($A:$A,$A6087,$L:$L)),0)</f>
        <v>0</v>
      </c>
      <c r="N6087" s="30">
        <f>IFERROR((VLOOKUP($A6087,HeadJournal!$A$1:$K$890,COLUMN(HeadJournal!K$1),0)-VLOOKUP($A6087,HeadJournal!$A$1:$K$890,COLUMN(HeadJournal!J$1),0))*($K6087+$L6087)/(SUMIF($A:$A,$A6087,$K:$K)+SUMIF($A:$A,$A6087,$L:$L)),0)</f>
        <v>0</v>
      </c>
      <c r="O6087" s="30">
        <f>IFERROR((VLOOKUP($A6087,HeadJournal!$A$1:$L$890,COLUMN(HeadJournal!L$1),0)*($K6087+$L6087)/(SUMIF($A:$A,$A6087,$K:$K)+SUMIF($A:$A,$A6087,$L:$L)))/VLOOKUP($A6087,HeadJournal!$A$1:$L$890,COLUMN(HeadJournal!H$1),0),0)</f>
        <v>0</v>
      </c>
      <c r="P6087" s="30">
        <f>IFERROR(SUM(K6087:O6087)*VLOOKUP($A6087,HeadJournal!$A$1:$L$890,COLUMN(HeadJournal!H$1),0),0)</f>
        <v>0</v>
      </c>
      <c r="Q6087" s="29"/>
      <c r="R6087" s="31"/>
      <c r="S6087" s="31"/>
      <c r="T6087" s="95" t="str">
        <f t="shared" si="450"/>
        <v/>
      </c>
      <c r="U6087" s="32">
        <f t="shared" si="451"/>
        <v>0</v>
      </c>
      <c r="V6087" s="22" t="str">
        <f t="shared" si="452"/>
        <v/>
      </c>
      <c r="X6087" s="33"/>
      <c r="Y6087" s="33"/>
    </row>
    <row r="6088" spans="1:25" x14ac:dyDescent="0.2">
      <c r="A6088" s="93"/>
      <c r="B6088" s="94" t="str">
        <f>IFERROR(VLOOKUP($A6088,HeadJournal!$A$1:$NTR$890,COLUMN(HeadJournal!B$1),0),"")</f>
        <v/>
      </c>
      <c r="C6088" s="94" t="str">
        <f>IFERROR(VLOOKUP($A6088,HeadJournal!$A$1:$NTR$890,COLUMN(HeadJournal!C$1),0),"")</f>
        <v/>
      </c>
      <c r="D6088" s="125" t="str">
        <f>IFERROR(VLOOKUP($A6088,HeadJournal!$A$1:$NTR$890,COLUMN(HeadJournal!D$1),0),"")</f>
        <v/>
      </c>
      <c r="E6088" s="95" t="str">
        <f>IFERROR(VLOOKUP($A6088,HeadJournal!$A$1:$NTR$890,COLUMN(HeadJournal!G$1),0),"")</f>
        <v/>
      </c>
      <c r="F6088" s="95" t="str">
        <f t="shared" si="449"/>
        <v/>
      </c>
      <c r="G6088" s="97"/>
      <c r="H6088" s="161"/>
      <c r="I6088" s="97"/>
      <c r="J6088" s="97"/>
      <c r="K6088" s="29"/>
      <c r="L6088" s="29"/>
      <c r="M6088" s="30">
        <f>IFERROR(VLOOKUP($A6088,HeadJournal!$A$1:$J$890,COLUMN(HeadJournal!I$1),0)*($K6088+$L6088)/(SUMIF($A:$A,$A6088,$K:$K)+SUMIF($A:$A,$A6088,$L:$L)),0)</f>
        <v>0</v>
      </c>
      <c r="N6088" s="30">
        <f>IFERROR((VLOOKUP($A6088,HeadJournal!$A$1:$K$890,COLUMN(HeadJournal!K$1),0)-VLOOKUP($A6088,HeadJournal!$A$1:$K$890,COLUMN(HeadJournal!J$1),0))*($K6088+$L6088)/(SUMIF($A:$A,$A6088,$K:$K)+SUMIF($A:$A,$A6088,$L:$L)),0)</f>
        <v>0</v>
      </c>
      <c r="O6088" s="30">
        <f>IFERROR((VLOOKUP($A6088,HeadJournal!$A$1:$L$890,COLUMN(HeadJournal!L$1),0)*($K6088+$L6088)/(SUMIF($A:$A,$A6088,$K:$K)+SUMIF($A:$A,$A6088,$L:$L)))/VLOOKUP($A6088,HeadJournal!$A$1:$L$890,COLUMN(HeadJournal!H$1),0),0)</f>
        <v>0</v>
      </c>
      <c r="P6088" s="30">
        <f>IFERROR(SUM(K6088:O6088)*VLOOKUP($A6088,HeadJournal!$A$1:$L$890,COLUMN(HeadJournal!H$1),0),0)</f>
        <v>0</v>
      </c>
      <c r="Q6088" s="29"/>
      <c r="R6088" s="31"/>
      <c r="S6088" s="31"/>
      <c r="T6088" s="95" t="str">
        <f t="shared" si="450"/>
        <v/>
      </c>
      <c r="U6088" s="32">
        <f t="shared" si="451"/>
        <v>0</v>
      </c>
      <c r="V6088" s="22" t="str">
        <f t="shared" si="452"/>
        <v/>
      </c>
      <c r="X6088" s="33"/>
      <c r="Y6088" s="33"/>
    </row>
    <row r="6089" spans="1:25" x14ac:dyDescent="0.2">
      <c r="A6089" s="93"/>
      <c r="B6089" s="94" t="str">
        <f>IFERROR(VLOOKUP($A6089,HeadJournal!$A$1:$NTR$890,COLUMN(HeadJournal!B$1),0),"")</f>
        <v/>
      </c>
      <c r="C6089" s="94" t="str">
        <f>IFERROR(VLOOKUP($A6089,HeadJournal!$A$1:$NTR$890,COLUMN(HeadJournal!C$1),0),"")</f>
        <v/>
      </c>
      <c r="D6089" s="125" t="str">
        <f>IFERROR(VLOOKUP($A6089,HeadJournal!$A$1:$NTR$890,COLUMN(HeadJournal!D$1),0),"")</f>
        <v/>
      </c>
      <c r="E6089" s="95" t="str">
        <f>IFERROR(VLOOKUP($A6089,HeadJournal!$A$1:$NTR$890,COLUMN(HeadJournal!G$1),0),"")</f>
        <v/>
      </c>
      <c r="F6089" s="95" t="str">
        <f t="shared" si="449"/>
        <v/>
      </c>
      <c r="G6089" s="97"/>
      <c r="H6089" s="161"/>
      <c r="I6089" s="97"/>
      <c r="J6089" s="97"/>
      <c r="K6089" s="29"/>
      <c r="L6089" s="29"/>
      <c r="M6089" s="30">
        <f>IFERROR(VLOOKUP($A6089,HeadJournal!$A$1:$J$890,COLUMN(HeadJournal!I$1),0)*($K6089+$L6089)/(SUMIF($A:$A,$A6089,$K:$K)+SUMIF($A:$A,$A6089,$L:$L)),0)</f>
        <v>0</v>
      </c>
      <c r="N6089" s="30">
        <f>IFERROR((VLOOKUP($A6089,HeadJournal!$A$1:$K$890,COLUMN(HeadJournal!K$1),0)-VLOOKUP($A6089,HeadJournal!$A$1:$K$890,COLUMN(HeadJournal!J$1),0))*($K6089+$L6089)/(SUMIF($A:$A,$A6089,$K:$K)+SUMIF($A:$A,$A6089,$L:$L)),0)</f>
        <v>0</v>
      </c>
      <c r="O6089" s="30">
        <f>IFERROR((VLOOKUP($A6089,HeadJournal!$A$1:$L$890,COLUMN(HeadJournal!L$1),0)*($K6089+$L6089)/(SUMIF($A:$A,$A6089,$K:$K)+SUMIF($A:$A,$A6089,$L:$L)))/VLOOKUP($A6089,HeadJournal!$A$1:$L$890,COLUMN(HeadJournal!H$1),0),0)</f>
        <v>0</v>
      </c>
      <c r="P6089" s="30">
        <f>IFERROR(SUM(K6089:O6089)*VLOOKUP($A6089,HeadJournal!$A$1:$L$890,COLUMN(HeadJournal!H$1),0),0)</f>
        <v>0</v>
      </c>
      <c r="Q6089" s="29"/>
      <c r="R6089" s="31"/>
      <c r="S6089" s="31"/>
      <c r="T6089" s="95" t="str">
        <f t="shared" si="450"/>
        <v/>
      </c>
      <c r="U6089" s="32">
        <f t="shared" si="451"/>
        <v>0</v>
      </c>
      <c r="V6089" s="22" t="str">
        <f t="shared" si="452"/>
        <v/>
      </c>
      <c r="X6089" s="33"/>
      <c r="Y6089" s="33"/>
    </row>
    <row r="6090" spans="1:25" x14ac:dyDescent="0.2">
      <c r="A6090" s="93"/>
      <c r="B6090" s="94" t="str">
        <f>IFERROR(VLOOKUP($A6090,HeadJournal!$A$1:$NTR$890,COLUMN(HeadJournal!B$1),0),"")</f>
        <v/>
      </c>
      <c r="C6090" s="94" t="str">
        <f>IFERROR(VLOOKUP($A6090,HeadJournal!$A$1:$NTR$890,COLUMN(HeadJournal!C$1),0),"")</f>
        <v/>
      </c>
      <c r="D6090" s="125" t="str">
        <f>IFERROR(VLOOKUP($A6090,HeadJournal!$A$1:$NTR$890,COLUMN(HeadJournal!D$1),0),"")</f>
        <v/>
      </c>
      <c r="E6090" s="95" t="str">
        <f>IFERROR(VLOOKUP($A6090,HeadJournal!$A$1:$NTR$890,COLUMN(HeadJournal!G$1),0),"")</f>
        <v/>
      </c>
      <c r="F6090" s="95" t="str">
        <f t="shared" si="449"/>
        <v/>
      </c>
      <c r="G6090" s="97"/>
      <c r="H6090" s="161"/>
      <c r="I6090" s="97"/>
      <c r="J6090" s="97"/>
      <c r="K6090" s="29"/>
      <c r="L6090" s="29"/>
      <c r="M6090" s="30">
        <f>IFERROR(VLOOKUP($A6090,HeadJournal!$A$1:$J$890,COLUMN(HeadJournal!I$1),0)*($K6090+$L6090)/(SUMIF($A:$A,$A6090,$K:$K)+SUMIF($A:$A,$A6090,$L:$L)),0)</f>
        <v>0</v>
      </c>
      <c r="N6090" s="30">
        <f>IFERROR((VLOOKUP($A6090,HeadJournal!$A$1:$K$890,COLUMN(HeadJournal!K$1),0)-VLOOKUP($A6090,HeadJournal!$A$1:$K$890,COLUMN(HeadJournal!J$1),0))*($K6090+$L6090)/(SUMIF($A:$A,$A6090,$K:$K)+SUMIF($A:$A,$A6090,$L:$L)),0)</f>
        <v>0</v>
      </c>
      <c r="O6090" s="30">
        <f>IFERROR((VLOOKUP($A6090,HeadJournal!$A$1:$L$890,COLUMN(HeadJournal!L$1),0)*($K6090+$L6090)/(SUMIF($A:$A,$A6090,$K:$K)+SUMIF($A:$A,$A6090,$L:$L)))/VLOOKUP($A6090,HeadJournal!$A$1:$L$890,COLUMN(HeadJournal!H$1),0),0)</f>
        <v>0</v>
      </c>
      <c r="P6090" s="30">
        <f>IFERROR(SUM(K6090:O6090)*VLOOKUP($A6090,HeadJournal!$A$1:$L$890,COLUMN(HeadJournal!H$1),0),0)</f>
        <v>0</v>
      </c>
      <c r="Q6090" s="29"/>
      <c r="R6090" s="31"/>
      <c r="S6090" s="31"/>
      <c r="T6090" s="95" t="str">
        <f t="shared" si="450"/>
        <v/>
      </c>
      <c r="U6090" s="32">
        <f t="shared" si="451"/>
        <v>0</v>
      </c>
      <c r="V6090" s="22" t="str">
        <f t="shared" si="452"/>
        <v/>
      </c>
      <c r="X6090" s="33"/>
      <c r="Y6090" s="33"/>
    </row>
    <row r="6091" spans="1:25" x14ac:dyDescent="0.2">
      <c r="A6091" s="93"/>
      <c r="B6091" s="94" t="str">
        <f>IFERROR(VLOOKUP($A6091,HeadJournal!$A$1:$NTR$890,COLUMN(HeadJournal!B$1),0),"")</f>
        <v/>
      </c>
      <c r="C6091" s="94" t="str">
        <f>IFERROR(VLOOKUP($A6091,HeadJournal!$A$1:$NTR$890,COLUMN(HeadJournal!C$1),0),"")</f>
        <v/>
      </c>
      <c r="D6091" s="125" t="str">
        <f>IFERROR(VLOOKUP($A6091,HeadJournal!$A$1:$NTR$890,COLUMN(HeadJournal!D$1),0),"")</f>
        <v/>
      </c>
      <c r="E6091" s="95" t="str">
        <f>IFERROR(VLOOKUP($A6091,HeadJournal!$A$1:$NTR$890,COLUMN(HeadJournal!G$1),0),"")</f>
        <v/>
      </c>
      <c r="F6091" s="95" t="str">
        <f t="shared" si="449"/>
        <v/>
      </c>
      <c r="G6091" s="97"/>
      <c r="H6091" s="161"/>
      <c r="I6091" s="97"/>
      <c r="J6091" s="97"/>
      <c r="K6091" s="29"/>
      <c r="L6091" s="29"/>
      <c r="M6091" s="30">
        <f>IFERROR(VLOOKUP($A6091,HeadJournal!$A$1:$J$890,COLUMN(HeadJournal!I$1),0)*($K6091+$L6091)/(SUMIF($A:$A,$A6091,$K:$K)+SUMIF($A:$A,$A6091,$L:$L)),0)</f>
        <v>0</v>
      </c>
      <c r="N6091" s="30">
        <f>IFERROR((VLOOKUP($A6091,HeadJournal!$A$1:$K$890,COLUMN(HeadJournal!K$1),0)-VLOOKUP($A6091,HeadJournal!$A$1:$K$890,COLUMN(HeadJournal!J$1),0))*($K6091+$L6091)/(SUMIF($A:$A,$A6091,$K:$K)+SUMIF($A:$A,$A6091,$L:$L)),0)</f>
        <v>0</v>
      </c>
      <c r="O6091" s="30">
        <f>IFERROR((VLOOKUP($A6091,HeadJournal!$A$1:$L$890,COLUMN(HeadJournal!L$1),0)*($K6091+$L6091)/(SUMIF($A:$A,$A6091,$K:$K)+SUMIF($A:$A,$A6091,$L:$L)))/VLOOKUP($A6091,HeadJournal!$A$1:$L$890,COLUMN(HeadJournal!H$1),0),0)</f>
        <v>0</v>
      </c>
      <c r="P6091" s="30">
        <f>IFERROR(SUM(K6091:O6091)*VLOOKUP($A6091,HeadJournal!$A$1:$L$890,COLUMN(HeadJournal!H$1),0),0)</f>
        <v>0</v>
      </c>
      <c r="Q6091" s="29"/>
      <c r="R6091" s="31"/>
      <c r="S6091" s="31"/>
      <c r="T6091" s="95" t="str">
        <f t="shared" si="450"/>
        <v/>
      </c>
      <c r="U6091" s="32">
        <f t="shared" si="451"/>
        <v>0</v>
      </c>
      <c r="V6091" s="22" t="str">
        <f t="shared" si="452"/>
        <v/>
      </c>
      <c r="X6091" s="33"/>
      <c r="Y6091" s="33"/>
    </row>
    <row r="6092" spans="1:25" x14ac:dyDescent="0.2">
      <c r="A6092" s="93"/>
      <c r="B6092" s="94" t="str">
        <f>IFERROR(VLOOKUP($A6092,HeadJournal!$A$1:$NTR$890,COLUMN(HeadJournal!B$1),0),"")</f>
        <v/>
      </c>
      <c r="C6092" s="94" t="str">
        <f>IFERROR(VLOOKUP($A6092,HeadJournal!$A$1:$NTR$890,COLUMN(HeadJournal!C$1),0),"")</f>
        <v/>
      </c>
      <c r="D6092" s="125" t="str">
        <f>IFERROR(VLOOKUP($A6092,HeadJournal!$A$1:$NTR$890,COLUMN(HeadJournal!D$1),0),"")</f>
        <v/>
      </c>
      <c r="E6092" s="95" t="str">
        <f>IFERROR(VLOOKUP($A6092,HeadJournal!$A$1:$NTR$890,COLUMN(HeadJournal!G$1),0),"")</f>
        <v/>
      </c>
      <c r="F6092" s="95" t="str">
        <f t="shared" si="449"/>
        <v/>
      </c>
      <c r="G6092" s="97"/>
      <c r="H6092" s="161"/>
      <c r="I6092" s="97"/>
      <c r="J6092" s="97"/>
      <c r="K6092" s="29"/>
      <c r="L6092" s="29"/>
      <c r="M6092" s="30">
        <f>IFERROR(VLOOKUP($A6092,HeadJournal!$A$1:$J$890,COLUMN(HeadJournal!I$1),0)*($K6092+$L6092)/(SUMIF($A:$A,$A6092,$K:$K)+SUMIF($A:$A,$A6092,$L:$L)),0)</f>
        <v>0</v>
      </c>
      <c r="N6092" s="30">
        <f>IFERROR((VLOOKUP($A6092,HeadJournal!$A$1:$K$890,COLUMN(HeadJournal!K$1),0)-VLOOKUP($A6092,HeadJournal!$A$1:$K$890,COLUMN(HeadJournal!J$1),0))*($K6092+$L6092)/(SUMIF($A:$A,$A6092,$K:$K)+SUMIF($A:$A,$A6092,$L:$L)),0)</f>
        <v>0</v>
      </c>
      <c r="O6092" s="30">
        <f>IFERROR((VLOOKUP($A6092,HeadJournal!$A$1:$L$890,COLUMN(HeadJournal!L$1),0)*($K6092+$L6092)/(SUMIF($A:$A,$A6092,$K:$K)+SUMIF($A:$A,$A6092,$L:$L)))/VLOOKUP($A6092,HeadJournal!$A$1:$L$890,COLUMN(HeadJournal!H$1),0),0)</f>
        <v>0</v>
      </c>
      <c r="P6092" s="30">
        <f>IFERROR(SUM(K6092:O6092)*VLOOKUP($A6092,HeadJournal!$A$1:$L$890,COLUMN(HeadJournal!H$1),0),0)</f>
        <v>0</v>
      </c>
      <c r="Q6092" s="29"/>
      <c r="R6092" s="31"/>
      <c r="S6092" s="31"/>
      <c r="T6092" s="95" t="str">
        <f t="shared" si="450"/>
        <v/>
      </c>
      <c r="U6092" s="32">
        <f t="shared" si="451"/>
        <v>0</v>
      </c>
      <c r="V6092" s="22" t="str">
        <f t="shared" si="452"/>
        <v/>
      </c>
      <c r="X6092" s="33"/>
      <c r="Y6092" s="33"/>
    </row>
    <row r="6093" spans="1:25" x14ac:dyDescent="0.2">
      <c r="A6093" s="93"/>
      <c r="B6093" s="94" t="str">
        <f>IFERROR(VLOOKUP($A6093,HeadJournal!$A$1:$NTR$890,COLUMN(HeadJournal!B$1),0),"")</f>
        <v/>
      </c>
      <c r="C6093" s="94" t="str">
        <f>IFERROR(VLOOKUP($A6093,HeadJournal!$A$1:$NTR$890,COLUMN(HeadJournal!C$1),0),"")</f>
        <v/>
      </c>
      <c r="D6093" s="125" t="str">
        <f>IFERROR(VLOOKUP($A6093,HeadJournal!$A$1:$NTR$890,COLUMN(HeadJournal!D$1),0),"")</f>
        <v/>
      </c>
      <c r="E6093" s="95" t="str">
        <f>IFERROR(VLOOKUP($A6093,HeadJournal!$A$1:$NTR$890,COLUMN(HeadJournal!G$1),0),"")</f>
        <v/>
      </c>
      <c r="F6093" s="95" t="str">
        <f t="shared" si="449"/>
        <v/>
      </c>
      <c r="G6093" s="97"/>
      <c r="H6093" s="161"/>
      <c r="I6093" s="97"/>
      <c r="J6093" s="97"/>
      <c r="K6093" s="29"/>
      <c r="L6093" s="29"/>
      <c r="M6093" s="30">
        <f>IFERROR(VLOOKUP($A6093,HeadJournal!$A$1:$J$890,COLUMN(HeadJournal!I$1),0)*($K6093+$L6093)/(SUMIF($A:$A,$A6093,$K:$K)+SUMIF($A:$A,$A6093,$L:$L)),0)</f>
        <v>0</v>
      </c>
      <c r="N6093" s="30">
        <f>IFERROR((VLOOKUP($A6093,HeadJournal!$A$1:$K$890,COLUMN(HeadJournal!K$1),0)-VLOOKUP($A6093,HeadJournal!$A$1:$K$890,COLUMN(HeadJournal!J$1),0))*($K6093+$L6093)/(SUMIF($A:$A,$A6093,$K:$K)+SUMIF($A:$A,$A6093,$L:$L)),0)</f>
        <v>0</v>
      </c>
      <c r="O6093" s="30">
        <f>IFERROR((VLOOKUP($A6093,HeadJournal!$A$1:$L$890,COLUMN(HeadJournal!L$1),0)*($K6093+$L6093)/(SUMIF($A:$A,$A6093,$K:$K)+SUMIF($A:$A,$A6093,$L:$L)))/VLOOKUP($A6093,HeadJournal!$A$1:$L$890,COLUMN(HeadJournal!H$1),0),0)</f>
        <v>0</v>
      </c>
      <c r="P6093" s="30">
        <f>IFERROR(SUM(K6093:O6093)*VLOOKUP($A6093,HeadJournal!$A$1:$L$890,COLUMN(HeadJournal!H$1),0),0)</f>
        <v>0</v>
      </c>
      <c r="Q6093" s="29"/>
      <c r="R6093" s="31"/>
      <c r="S6093" s="31"/>
      <c r="T6093" s="95" t="str">
        <f t="shared" si="450"/>
        <v/>
      </c>
      <c r="U6093" s="32">
        <f t="shared" si="451"/>
        <v>0</v>
      </c>
      <c r="V6093" s="22" t="str">
        <f t="shared" si="452"/>
        <v/>
      </c>
      <c r="X6093" s="33"/>
      <c r="Y6093" s="33"/>
    </row>
    <row r="6094" spans="1:25" x14ac:dyDescent="0.2">
      <c r="A6094" s="93"/>
      <c r="B6094" s="94" t="str">
        <f>IFERROR(VLOOKUP($A6094,HeadJournal!$A$1:$NTR$890,COLUMN(HeadJournal!B$1),0),"")</f>
        <v/>
      </c>
      <c r="C6094" s="94" t="str">
        <f>IFERROR(VLOOKUP($A6094,HeadJournal!$A$1:$NTR$890,COLUMN(HeadJournal!C$1),0),"")</f>
        <v/>
      </c>
      <c r="D6094" s="125" t="str">
        <f>IFERROR(VLOOKUP($A6094,HeadJournal!$A$1:$NTR$890,COLUMN(HeadJournal!D$1),0),"")</f>
        <v/>
      </c>
      <c r="E6094" s="95" t="str">
        <f>IFERROR(VLOOKUP($A6094,HeadJournal!$A$1:$NTR$890,COLUMN(HeadJournal!G$1),0),"")</f>
        <v/>
      </c>
      <c r="F6094" s="95" t="str">
        <f t="shared" si="449"/>
        <v/>
      </c>
      <c r="G6094" s="97"/>
      <c r="H6094" s="161"/>
      <c r="I6094" s="97"/>
      <c r="J6094" s="97"/>
      <c r="K6094" s="29"/>
      <c r="L6094" s="29"/>
      <c r="M6094" s="30">
        <f>IFERROR(VLOOKUP($A6094,HeadJournal!$A$1:$J$890,COLUMN(HeadJournal!I$1),0)*($K6094+$L6094)/(SUMIF($A:$A,$A6094,$K:$K)+SUMIF($A:$A,$A6094,$L:$L)),0)</f>
        <v>0</v>
      </c>
      <c r="N6094" s="30">
        <f>IFERROR((VLOOKUP($A6094,HeadJournal!$A$1:$K$890,COLUMN(HeadJournal!K$1),0)-VLOOKUP($A6094,HeadJournal!$A$1:$K$890,COLUMN(HeadJournal!J$1),0))*($K6094+$L6094)/(SUMIF($A:$A,$A6094,$K:$K)+SUMIF($A:$A,$A6094,$L:$L)),0)</f>
        <v>0</v>
      </c>
      <c r="O6094" s="30">
        <f>IFERROR((VLOOKUP($A6094,HeadJournal!$A$1:$L$890,COLUMN(HeadJournal!L$1),0)*($K6094+$L6094)/(SUMIF($A:$A,$A6094,$K:$K)+SUMIF($A:$A,$A6094,$L:$L)))/VLOOKUP($A6094,HeadJournal!$A$1:$L$890,COLUMN(HeadJournal!H$1),0),0)</f>
        <v>0</v>
      </c>
      <c r="P6094" s="30">
        <f>IFERROR(SUM(K6094:O6094)*VLOOKUP($A6094,HeadJournal!$A$1:$L$890,COLUMN(HeadJournal!H$1),0),0)</f>
        <v>0</v>
      </c>
      <c r="Q6094" s="29"/>
      <c r="R6094" s="31"/>
      <c r="S6094" s="31"/>
      <c r="T6094" s="95" t="str">
        <f t="shared" si="450"/>
        <v/>
      </c>
      <c r="U6094" s="32">
        <f t="shared" si="451"/>
        <v>0</v>
      </c>
      <c r="V6094" s="22" t="str">
        <f t="shared" si="452"/>
        <v/>
      </c>
      <c r="X6094" s="33"/>
      <c r="Y6094" s="33"/>
    </row>
    <row r="6095" spans="1:25" x14ac:dyDescent="0.2">
      <c r="A6095" s="93"/>
      <c r="B6095" s="94" t="str">
        <f>IFERROR(VLOOKUP($A6095,HeadJournal!$A$1:$NTR$890,COLUMN(HeadJournal!B$1),0),"")</f>
        <v/>
      </c>
      <c r="C6095" s="94" t="str">
        <f>IFERROR(VLOOKUP($A6095,HeadJournal!$A$1:$NTR$890,COLUMN(HeadJournal!C$1),0),"")</f>
        <v/>
      </c>
      <c r="D6095" s="125" t="str">
        <f>IFERROR(VLOOKUP($A6095,HeadJournal!$A$1:$NTR$890,COLUMN(HeadJournal!D$1),0),"")</f>
        <v/>
      </c>
      <c r="E6095" s="95" t="str">
        <f>IFERROR(VLOOKUP($A6095,HeadJournal!$A$1:$NTR$890,COLUMN(HeadJournal!G$1),0),"")</f>
        <v/>
      </c>
      <c r="F6095" s="95" t="str">
        <f t="shared" si="449"/>
        <v/>
      </c>
      <c r="G6095" s="97"/>
      <c r="H6095" s="161"/>
      <c r="I6095" s="97"/>
      <c r="J6095" s="97"/>
      <c r="K6095" s="29"/>
      <c r="L6095" s="29"/>
      <c r="M6095" s="30">
        <f>IFERROR(VLOOKUP($A6095,HeadJournal!$A$1:$J$890,COLUMN(HeadJournal!I$1),0)*($K6095+$L6095)/(SUMIF($A:$A,$A6095,$K:$K)+SUMIF($A:$A,$A6095,$L:$L)),0)</f>
        <v>0</v>
      </c>
      <c r="N6095" s="30">
        <f>IFERROR((VLOOKUP($A6095,HeadJournal!$A$1:$K$890,COLUMN(HeadJournal!K$1),0)-VLOOKUP($A6095,HeadJournal!$A$1:$K$890,COLUMN(HeadJournal!J$1),0))*($K6095+$L6095)/(SUMIF($A:$A,$A6095,$K:$K)+SUMIF($A:$A,$A6095,$L:$L)),0)</f>
        <v>0</v>
      </c>
      <c r="O6095" s="30">
        <f>IFERROR((VLOOKUP($A6095,HeadJournal!$A$1:$L$890,COLUMN(HeadJournal!L$1),0)*($K6095+$L6095)/(SUMIF($A:$A,$A6095,$K:$K)+SUMIF($A:$A,$A6095,$L:$L)))/VLOOKUP($A6095,HeadJournal!$A$1:$L$890,COLUMN(HeadJournal!H$1),0),0)</f>
        <v>0</v>
      </c>
      <c r="P6095" s="30">
        <f>IFERROR(SUM(K6095:O6095)*VLOOKUP($A6095,HeadJournal!$A$1:$L$890,COLUMN(HeadJournal!H$1),0),0)</f>
        <v>0</v>
      </c>
      <c r="Q6095" s="29"/>
      <c r="R6095" s="31"/>
      <c r="S6095" s="31"/>
      <c r="T6095" s="95" t="str">
        <f t="shared" si="450"/>
        <v/>
      </c>
      <c r="U6095" s="32">
        <f t="shared" si="451"/>
        <v>0</v>
      </c>
      <c r="V6095" s="22" t="str">
        <f t="shared" si="452"/>
        <v/>
      </c>
      <c r="X6095" s="33"/>
      <c r="Y6095" s="33"/>
    </row>
    <row r="6096" spans="1:25" x14ac:dyDescent="0.2">
      <c r="A6096" s="93"/>
      <c r="B6096" s="94" t="str">
        <f>IFERROR(VLOOKUP($A6096,HeadJournal!$A$1:$NTR$890,COLUMN(HeadJournal!B$1),0),"")</f>
        <v/>
      </c>
      <c r="C6096" s="94" t="str">
        <f>IFERROR(VLOOKUP($A6096,HeadJournal!$A$1:$NTR$890,COLUMN(HeadJournal!C$1),0),"")</f>
        <v/>
      </c>
      <c r="D6096" s="125" t="str">
        <f>IFERROR(VLOOKUP($A6096,HeadJournal!$A$1:$NTR$890,COLUMN(HeadJournal!D$1),0),"")</f>
        <v/>
      </c>
      <c r="E6096" s="95" t="str">
        <f>IFERROR(VLOOKUP($A6096,HeadJournal!$A$1:$NTR$890,COLUMN(HeadJournal!G$1),0),"")</f>
        <v/>
      </c>
      <c r="F6096" s="95" t="str">
        <f t="shared" si="449"/>
        <v/>
      </c>
      <c r="G6096" s="97"/>
      <c r="H6096" s="161"/>
      <c r="I6096" s="97"/>
      <c r="J6096" s="97"/>
      <c r="K6096" s="29"/>
      <c r="L6096" s="29"/>
      <c r="M6096" s="30">
        <f>IFERROR(VLOOKUP($A6096,HeadJournal!$A$1:$J$890,COLUMN(HeadJournal!I$1),0)*($K6096+$L6096)/(SUMIF($A:$A,$A6096,$K:$K)+SUMIF($A:$A,$A6096,$L:$L)),0)</f>
        <v>0</v>
      </c>
      <c r="N6096" s="30">
        <f>IFERROR((VLOOKUP($A6096,HeadJournal!$A$1:$K$890,COLUMN(HeadJournal!K$1),0)-VLOOKUP($A6096,HeadJournal!$A$1:$K$890,COLUMN(HeadJournal!J$1),0))*($K6096+$L6096)/(SUMIF($A:$A,$A6096,$K:$K)+SUMIF($A:$A,$A6096,$L:$L)),0)</f>
        <v>0</v>
      </c>
      <c r="O6096" s="30">
        <f>IFERROR((VLOOKUP($A6096,HeadJournal!$A$1:$L$890,COLUMN(HeadJournal!L$1),0)*($K6096+$L6096)/(SUMIF($A:$A,$A6096,$K:$K)+SUMIF($A:$A,$A6096,$L:$L)))/VLOOKUP($A6096,HeadJournal!$A$1:$L$890,COLUMN(HeadJournal!H$1),0),0)</f>
        <v>0</v>
      </c>
      <c r="P6096" s="30">
        <f>IFERROR(SUM(K6096:O6096)*VLOOKUP($A6096,HeadJournal!$A$1:$L$890,COLUMN(HeadJournal!H$1),0),0)</f>
        <v>0</v>
      </c>
      <c r="Q6096" s="29"/>
      <c r="R6096" s="31"/>
      <c r="S6096" s="31"/>
      <c r="T6096" s="95" t="str">
        <f t="shared" si="450"/>
        <v/>
      </c>
      <c r="U6096" s="32">
        <f t="shared" si="451"/>
        <v>0</v>
      </c>
      <c r="V6096" s="22" t="str">
        <f t="shared" si="452"/>
        <v/>
      </c>
      <c r="X6096" s="33"/>
      <c r="Y6096" s="33"/>
    </row>
    <row r="6097" spans="1:25" x14ac:dyDescent="0.2">
      <c r="A6097" s="93"/>
      <c r="B6097" s="94" t="str">
        <f>IFERROR(VLOOKUP($A6097,HeadJournal!$A$1:$NTR$890,COLUMN(HeadJournal!B$1),0),"")</f>
        <v/>
      </c>
      <c r="C6097" s="94" t="str">
        <f>IFERROR(VLOOKUP($A6097,HeadJournal!$A$1:$NTR$890,COLUMN(HeadJournal!C$1),0),"")</f>
        <v/>
      </c>
      <c r="D6097" s="125" t="str">
        <f>IFERROR(VLOOKUP($A6097,HeadJournal!$A$1:$NTR$890,COLUMN(HeadJournal!D$1),0),"")</f>
        <v/>
      </c>
      <c r="E6097" s="95" t="str">
        <f>IFERROR(VLOOKUP($A6097,HeadJournal!$A$1:$NTR$890,COLUMN(HeadJournal!G$1),0),"")</f>
        <v/>
      </c>
      <c r="F6097" s="95" t="str">
        <f t="shared" si="449"/>
        <v/>
      </c>
      <c r="G6097" s="97"/>
      <c r="H6097" s="161"/>
      <c r="I6097" s="97"/>
      <c r="J6097" s="97"/>
      <c r="K6097" s="29"/>
      <c r="L6097" s="29"/>
      <c r="M6097" s="30">
        <f>IFERROR(VLOOKUP($A6097,HeadJournal!$A$1:$J$890,COLUMN(HeadJournal!I$1),0)*($K6097+$L6097)/(SUMIF($A:$A,$A6097,$K:$K)+SUMIF($A:$A,$A6097,$L:$L)),0)</f>
        <v>0</v>
      </c>
      <c r="N6097" s="30">
        <f>IFERROR((VLOOKUP($A6097,HeadJournal!$A$1:$K$890,COLUMN(HeadJournal!K$1),0)-VLOOKUP($A6097,HeadJournal!$A$1:$K$890,COLUMN(HeadJournal!J$1),0))*($K6097+$L6097)/(SUMIF($A:$A,$A6097,$K:$K)+SUMIF($A:$A,$A6097,$L:$L)),0)</f>
        <v>0</v>
      </c>
      <c r="O6097" s="30">
        <f>IFERROR((VLOOKUP($A6097,HeadJournal!$A$1:$L$890,COLUMN(HeadJournal!L$1),0)*($K6097+$L6097)/(SUMIF($A:$A,$A6097,$K:$K)+SUMIF($A:$A,$A6097,$L:$L)))/VLOOKUP($A6097,HeadJournal!$A$1:$L$890,COLUMN(HeadJournal!H$1),0),0)</f>
        <v>0</v>
      </c>
      <c r="P6097" s="30">
        <f>IFERROR(SUM(K6097:O6097)*VLOOKUP($A6097,HeadJournal!$A$1:$L$890,COLUMN(HeadJournal!H$1),0),0)</f>
        <v>0</v>
      </c>
      <c r="Q6097" s="29"/>
      <c r="R6097" s="31"/>
      <c r="S6097" s="31"/>
      <c r="T6097" s="95" t="str">
        <f t="shared" si="450"/>
        <v/>
      </c>
      <c r="U6097" s="32">
        <f t="shared" si="451"/>
        <v>0</v>
      </c>
      <c r="V6097" s="22" t="str">
        <f t="shared" si="452"/>
        <v/>
      </c>
      <c r="X6097" s="33"/>
      <c r="Y6097" s="33"/>
    </row>
    <row r="6098" spans="1:25" x14ac:dyDescent="0.2">
      <c r="A6098" s="93"/>
      <c r="B6098" s="94" t="str">
        <f>IFERROR(VLOOKUP($A6098,HeadJournal!$A$1:$NTR$890,COLUMN(HeadJournal!B$1),0),"")</f>
        <v/>
      </c>
      <c r="C6098" s="94" t="str">
        <f>IFERROR(VLOOKUP($A6098,HeadJournal!$A$1:$NTR$890,COLUMN(HeadJournal!C$1),0),"")</f>
        <v/>
      </c>
      <c r="D6098" s="125" t="str">
        <f>IFERROR(VLOOKUP($A6098,HeadJournal!$A$1:$NTR$890,COLUMN(HeadJournal!D$1),0),"")</f>
        <v/>
      </c>
      <c r="E6098" s="95" t="str">
        <f>IFERROR(VLOOKUP($A6098,HeadJournal!$A$1:$NTR$890,COLUMN(HeadJournal!G$1),0),"")</f>
        <v/>
      </c>
      <c r="F6098" s="95" t="str">
        <f t="shared" si="449"/>
        <v/>
      </c>
      <c r="G6098" s="97"/>
      <c r="H6098" s="161"/>
      <c r="I6098" s="97"/>
      <c r="J6098" s="97"/>
      <c r="K6098" s="29"/>
      <c r="L6098" s="29"/>
      <c r="M6098" s="30">
        <f>IFERROR(VLOOKUP($A6098,HeadJournal!$A$1:$J$890,COLUMN(HeadJournal!I$1),0)*($K6098+$L6098)/(SUMIF($A:$A,$A6098,$K:$K)+SUMIF($A:$A,$A6098,$L:$L)),0)</f>
        <v>0</v>
      </c>
      <c r="N6098" s="30">
        <f>IFERROR((VLOOKUP($A6098,HeadJournal!$A$1:$K$890,COLUMN(HeadJournal!K$1),0)-VLOOKUP($A6098,HeadJournal!$A$1:$K$890,COLUMN(HeadJournal!J$1),0))*($K6098+$L6098)/(SUMIF($A:$A,$A6098,$K:$K)+SUMIF($A:$A,$A6098,$L:$L)),0)</f>
        <v>0</v>
      </c>
      <c r="O6098" s="30">
        <f>IFERROR((VLOOKUP($A6098,HeadJournal!$A$1:$L$890,COLUMN(HeadJournal!L$1),0)*($K6098+$L6098)/(SUMIF($A:$A,$A6098,$K:$K)+SUMIF($A:$A,$A6098,$L:$L)))/VLOOKUP($A6098,HeadJournal!$A$1:$L$890,COLUMN(HeadJournal!H$1),0),0)</f>
        <v>0</v>
      </c>
      <c r="P6098" s="30">
        <f>IFERROR(SUM(K6098:O6098)*VLOOKUP($A6098,HeadJournal!$A$1:$L$890,COLUMN(HeadJournal!H$1),0),0)</f>
        <v>0</v>
      </c>
      <c r="Q6098" s="29"/>
      <c r="R6098" s="31"/>
      <c r="S6098" s="31"/>
      <c r="T6098" s="95" t="str">
        <f t="shared" si="450"/>
        <v/>
      </c>
      <c r="U6098" s="32">
        <f t="shared" si="451"/>
        <v>0</v>
      </c>
      <c r="V6098" s="22" t="str">
        <f t="shared" si="452"/>
        <v/>
      </c>
      <c r="X6098" s="33"/>
      <c r="Y6098" s="33"/>
    </row>
    <row r="6099" spans="1:25" x14ac:dyDescent="0.2">
      <c r="A6099" s="93"/>
      <c r="B6099" s="94" t="str">
        <f>IFERROR(VLOOKUP($A6099,HeadJournal!$A$1:$NTR$890,COLUMN(HeadJournal!B$1),0),"")</f>
        <v/>
      </c>
      <c r="C6099" s="94" t="str">
        <f>IFERROR(VLOOKUP($A6099,HeadJournal!$A$1:$NTR$890,COLUMN(HeadJournal!C$1),0),"")</f>
        <v/>
      </c>
      <c r="D6099" s="125" t="str">
        <f>IFERROR(VLOOKUP($A6099,HeadJournal!$A$1:$NTR$890,COLUMN(HeadJournal!D$1),0),"")</f>
        <v/>
      </c>
      <c r="E6099" s="95" t="str">
        <f>IFERROR(VLOOKUP($A6099,HeadJournal!$A$1:$NTR$890,COLUMN(HeadJournal!G$1),0),"")</f>
        <v/>
      </c>
      <c r="F6099" s="95" t="str">
        <f t="shared" si="449"/>
        <v/>
      </c>
      <c r="G6099" s="97"/>
      <c r="H6099" s="161"/>
      <c r="I6099" s="97"/>
      <c r="J6099" s="97"/>
      <c r="K6099" s="29"/>
      <c r="L6099" s="29"/>
      <c r="M6099" s="30">
        <f>IFERROR(VLOOKUP($A6099,HeadJournal!$A$1:$J$890,COLUMN(HeadJournal!I$1),0)*($K6099+$L6099)/(SUMIF($A:$A,$A6099,$K:$K)+SUMIF($A:$A,$A6099,$L:$L)),0)</f>
        <v>0</v>
      </c>
      <c r="N6099" s="30">
        <f>IFERROR((VLOOKUP($A6099,HeadJournal!$A$1:$K$890,COLUMN(HeadJournal!K$1),0)-VLOOKUP($A6099,HeadJournal!$A$1:$K$890,COLUMN(HeadJournal!J$1),0))*($K6099+$L6099)/(SUMIF($A:$A,$A6099,$K:$K)+SUMIF($A:$A,$A6099,$L:$L)),0)</f>
        <v>0</v>
      </c>
      <c r="O6099" s="30">
        <f>IFERROR((VLOOKUP($A6099,HeadJournal!$A$1:$L$890,COLUMN(HeadJournal!L$1),0)*($K6099+$L6099)/(SUMIF($A:$A,$A6099,$K:$K)+SUMIF($A:$A,$A6099,$L:$L)))/VLOOKUP($A6099,HeadJournal!$A$1:$L$890,COLUMN(HeadJournal!H$1),0),0)</f>
        <v>0</v>
      </c>
      <c r="P6099" s="30">
        <f>IFERROR(SUM(K6099:O6099)*VLOOKUP($A6099,HeadJournal!$A$1:$L$890,COLUMN(HeadJournal!H$1),0),0)</f>
        <v>0</v>
      </c>
      <c r="Q6099" s="29"/>
      <c r="R6099" s="31"/>
      <c r="S6099" s="31"/>
      <c r="T6099" s="95" t="str">
        <f t="shared" si="450"/>
        <v/>
      </c>
      <c r="U6099" s="32">
        <f t="shared" si="451"/>
        <v>0</v>
      </c>
      <c r="V6099" s="22" t="str">
        <f t="shared" si="452"/>
        <v/>
      </c>
      <c r="X6099" s="33"/>
      <c r="Y6099" s="33"/>
    </row>
    <row r="6100" spans="1:25" x14ac:dyDescent="0.2">
      <c r="A6100" s="93"/>
      <c r="B6100" s="94" t="str">
        <f>IFERROR(VLOOKUP($A6100,HeadJournal!$A$1:$NTR$890,COLUMN(HeadJournal!B$1),0),"")</f>
        <v/>
      </c>
      <c r="C6100" s="94" t="str">
        <f>IFERROR(VLOOKUP($A6100,HeadJournal!$A$1:$NTR$890,COLUMN(HeadJournal!C$1),0),"")</f>
        <v/>
      </c>
      <c r="D6100" s="125" t="str">
        <f>IFERROR(VLOOKUP($A6100,HeadJournal!$A$1:$NTR$890,COLUMN(HeadJournal!D$1),0),"")</f>
        <v/>
      </c>
      <c r="E6100" s="95" t="str">
        <f>IFERROR(VLOOKUP($A6100,HeadJournal!$A$1:$NTR$890,COLUMN(HeadJournal!G$1),0),"")</f>
        <v/>
      </c>
      <c r="F6100" s="95" t="str">
        <f t="shared" si="449"/>
        <v/>
      </c>
      <c r="G6100" s="97"/>
      <c r="H6100" s="161"/>
      <c r="I6100" s="97"/>
      <c r="J6100" s="97"/>
      <c r="K6100" s="29"/>
      <c r="L6100" s="29"/>
      <c r="M6100" s="30">
        <f>IFERROR(VLOOKUP($A6100,HeadJournal!$A$1:$J$890,COLUMN(HeadJournal!I$1),0)*($K6100+$L6100)/(SUMIF($A:$A,$A6100,$K:$K)+SUMIF($A:$A,$A6100,$L:$L)),0)</f>
        <v>0</v>
      </c>
      <c r="N6100" s="30">
        <f>IFERROR((VLOOKUP($A6100,HeadJournal!$A$1:$K$890,COLUMN(HeadJournal!K$1),0)-VLOOKUP($A6100,HeadJournal!$A$1:$K$890,COLUMN(HeadJournal!J$1),0))*($K6100+$L6100)/(SUMIF($A:$A,$A6100,$K:$K)+SUMIF($A:$A,$A6100,$L:$L)),0)</f>
        <v>0</v>
      </c>
      <c r="O6100" s="30">
        <f>IFERROR((VLOOKUP($A6100,HeadJournal!$A$1:$L$890,COLUMN(HeadJournal!L$1),0)*($K6100+$L6100)/(SUMIF($A:$A,$A6100,$K:$K)+SUMIF($A:$A,$A6100,$L:$L)))/VLOOKUP($A6100,HeadJournal!$A$1:$L$890,COLUMN(HeadJournal!H$1),0),0)</f>
        <v>0</v>
      </c>
      <c r="P6100" s="30">
        <f>IFERROR(SUM(K6100:O6100)*VLOOKUP($A6100,HeadJournal!$A$1:$L$890,COLUMN(HeadJournal!H$1),0),0)</f>
        <v>0</v>
      </c>
      <c r="Q6100" s="29"/>
      <c r="R6100" s="31"/>
      <c r="S6100" s="31"/>
      <c r="T6100" s="95" t="str">
        <f t="shared" si="450"/>
        <v/>
      </c>
      <c r="U6100" s="32">
        <f t="shared" si="451"/>
        <v>0</v>
      </c>
      <c r="V6100" s="22" t="str">
        <f t="shared" si="452"/>
        <v/>
      </c>
      <c r="X6100" s="33"/>
      <c r="Y6100" s="33"/>
    </row>
    <row r="6101" spans="1:25" x14ac:dyDescent="0.2">
      <c r="A6101" s="93"/>
      <c r="B6101" s="94" t="str">
        <f>IFERROR(VLOOKUP($A6101,HeadJournal!$A$1:$NTR$890,COLUMN(HeadJournal!B$1),0),"")</f>
        <v/>
      </c>
      <c r="C6101" s="94" t="str">
        <f>IFERROR(VLOOKUP($A6101,HeadJournal!$A$1:$NTR$890,COLUMN(HeadJournal!C$1),0),"")</f>
        <v/>
      </c>
      <c r="D6101" s="125" t="str">
        <f>IFERROR(VLOOKUP($A6101,HeadJournal!$A$1:$NTR$890,COLUMN(HeadJournal!D$1),0),"")</f>
        <v/>
      </c>
      <c r="E6101" s="95" t="str">
        <f>IFERROR(VLOOKUP($A6101,HeadJournal!$A$1:$NTR$890,COLUMN(HeadJournal!G$1),0),"")</f>
        <v/>
      </c>
      <c r="F6101" s="95" t="str">
        <f t="shared" si="449"/>
        <v/>
      </c>
      <c r="G6101" s="97"/>
      <c r="H6101" s="161"/>
      <c r="I6101" s="97"/>
      <c r="J6101" s="97"/>
      <c r="K6101" s="29"/>
      <c r="L6101" s="29"/>
      <c r="M6101" s="30">
        <f>IFERROR(VLOOKUP($A6101,HeadJournal!$A$1:$J$890,COLUMN(HeadJournal!I$1),0)*($K6101+$L6101)/(SUMIF($A:$A,$A6101,$K:$K)+SUMIF($A:$A,$A6101,$L:$L)),0)</f>
        <v>0</v>
      </c>
      <c r="N6101" s="30">
        <f>IFERROR((VLOOKUP($A6101,HeadJournal!$A$1:$K$890,COLUMN(HeadJournal!K$1),0)-VLOOKUP($A6101,HeadJournal!$A$1:$K$890,COLUMN(HeadJournal!J$1),0))*($K6101+$L6101)/(SUMIF($A:$A,$A6101,$K:$K)+SUMIF($A:$A,$A6101,$L:$L)),0)</f>
        <v>0</v>
      </c>
      <c r="O6101" s="30">
        <f>IFERROR((VLOOKUP($A6101,HeadJournal!$A$1:$L$890,COLUMN(HeadJournal!L$1),0)*($K6101+$L6101)/(SUMIF($A:$A,$A6101,$K:$K)+SUMIF($A:$A,$A6101,$L:$L)))/VLOOKUP($A6101,HeadJournal!$A$1:$L$890,COLUMN(HeadJournal!H$1),0),0)</f>
        <v>0</v>
      </c>
      <c r="P6101" s="30">
        <f>IFERROR(SUM(K6101:O6101)*VLOOKUP($A6101,HeadJournal!$A$1:$L$890,COLUMN(HeadJournal!H$1),0),0)</f>
        <v>0</v>
      </c>
      <c r="Q6101" s="29"/>
      <c r="R6101" s="31"/>
      <c r="S6101" s="31"/>
      <c r="T6101" s="95" t="str">
        <f t="shared" si="450"/>
        <v/>
      </c>
      <c r="U6101" s="32">
        <f t="shared" si="451"/>
        <v>0</v>
      </c>
      <c r="V6101" s="22" t="str">
        <f t="shared" si="452"/>
        <v/>
      </c>
      <c r="X6101" s="33"/>
      <c r="Y6101" s="33"/>
    </row>
    <row r="6102" spans="1:25" x14ac:dyDescent="0.2">
      <c r="A6102" s="93"/>
      <c r="B6102" s="94" t="str">
        <f>IFERROR(VLOOKUP($A6102,HeadJournal!$A$1:$NTR$890,COLUMN(HeadJournal!B$1),0),"")</f>
        <v/>
      </c>
      <c r="C6102" s="94" t="str">
        <f>IFERROR(VLOOKUP($A6102,HeadJournal!$A$1:$NTR$890,COLUMN(HeadJournal!C$1),0),"")</f>
        <v/>
      </c>
      <c r="D6102" s="125" t="str">
        <f>IFERROR(VLOOKUP($A6102,HeadJournal!$A$1:$NTR$890,COLUMN(HeadJournal!D$1),0),"")</f>
        <v/>
      </c>
      <c r="E6102" s="95" t="str">
        <f>IFERROR(VLOOKUP($A6102,HeadJournal!$A$1:$NTR$890,COLUMN(HeadJournal!G$1),0),"")</f>
        <v/>
      </c>
      <c r="F6102" s="95" t="str">
        <f t="shared" si="449"/>
        <v/>
      </c>
      <c r="G6102" s="97"/>
      <c r="H6102" s="161"/>
      <c r="I6102" s="97"/>
      <c r="J6102" s="97"/>
      <c r="K6102" s="29"/>
      <c r="L6102" s="29"/>
      <c r="M6102" s="30">
        <f>IFERROR(VLOOKUP($A6102,HeadJournal!$A$1:$J$890,COLUMN(HeadJournal!I$1),0)*($K6102+$L6102)/(SUMIF($A:$A,$A6102,$K:$K)+SUMIF($A:$A,$A6102,$L:$L)),0)</f>
        <v>0</v>
      </c>
      <c r="N6102" s="30">
        <f>IFERROR((VLOOKUP($A6102,HeadJournal!$A$1:$K$890,COLUMN(HeadJournal!K$1),0)-VLOOKUP($A6102,HeadJournal!$A$1:$K$890,COLUMN(HeadJournal!J$1),0))*($K6102+$L6102)/(SUMIF($A:$A,$A6102,$K:$K)+SUMIF($A:$A,$A6102,$L:$L)),0)</f>
        <v>0</v>
      </c>
      <c r="O6102" s="30">
        <f>IFERROR((VLOOKUP($A6102,HeadJournal!$A$1:$L$890,COLUMN(HeadJournal!L$1),0)*($K6102+$L6102)/(SUMIF($A:$A,$A6102,$K:$K)+SUMIF($A:$A,$A6102,$L:$L)))/VLOOKUP($A6102,HeadJournal!$A$1:$L$890,COLUMN(HeadJournal!H$1),0),0)</f>
        <v>0</v>
      </c>
      <c r="P6102" s="30">
        <f>IFERROR(SUM(K6102:O6102)*VLOOKUP($A6102,HeadJournal!$A$1:$L$890,COLUMN(HeadJournal!H$1),0),0)</f>
        <v>0</v>
      </c>
      <c r="Q6102" s="29"/>
      <c r="R6102" s="31"/>
      <c r="S6102" s="31"/>
      <c r="T6102" s="95" t="str">
        <f t="shared" si="450"/>
        <v/>
      </c>
      <c r="U6102" s="32">
        <f t="shared" si="451"/>
        <v>0</v>
      </c>
      <c r="V6102" s="22" t="str">
        <f t="shared" si="452"/>
        <v/>
      </c>
      <c r="X6102" s="33"/>
      <c r="Y6102" s="33"/>
    </row>
    <row r="6103" spans="1:25" x14ac:dyDescent="0.2">
      <c r="A6103" s="93"/>
      <c r="B6103" s="94" t="str">
        <f>IFERROR(VLOOKUP($A6103,HeadJournal!$A$1:$NTR$890,COLUMN(HeadJournal!B$1),0),"")</f>
        <v/>
      </c>
      <c r="C6103" s="94" t="str">
        <f>IFERROR(VLOOKUP($A6103,HeadJournal!$A$1:$NTR$890,COLUMN(HeadJournal!C$1),0),"")</f>
        <v/>
      </c>
      <c r="D6103" s="125" t="str">
        <f>IFERROR(VLOOKUP($A6103,HeadJournal!$A$1:$NTR$890,COLUMN(HeadJournal!D$1),0),"")</f>
        <v/>
      </c>
      <c r="E6103" s="95" t="str">
        <f>IFERROR(VLOOKUP($A6103,HeadJournal!$A$1:$NTR$890,COLUMN(HeadJournal!G$1),0),"")</f>
        <v/>
      </c>
      <c r="F6103" s="95" t="str">
        <f t="shared" si="449"/>
        <v/>
      </c>
      <c r="G6103" s="97"/>
      <c r="H6103" s="161"/>
      <c r="I6103" s="97"/>
      <c r="J6103" s="97"/>
      <c r="K6103" s="29"/>
      <c r="L6103" s="29"/>
      <c r="M6103" s="30">
        <f>IFERROR(VLOOKUP($A6103,HeadJournal!$A$1:$J$890,COLUMN(HeadJournal!I$1),0)*($K6103+$L6103)/(SUMIF($A:$A,$A6103,$K:$K)+SUMIF($A:$A,$A6103,$L:$L)),0)</f>
        <v>0</v>
      </c>
      <c r="N6103" s="30">
        <f>IFERROR((VLOOKUP($A6103,HeadJournal!$A$1:$K$890,COLUMN(HeadJournal!K$1),0)-VLOOKUP($A6103,HeadJournal!$A$1:$K$890,COLUMN(HeadJournal!J$1),0))*($K6103+$L6103)/(SUMIF($A:$A,$A6103,$K:$K)+SUMIF($A:$A,$A6103,$L:$L)),0)</f>
        <v>0</v>
      </c>
      <c r="O6103" s="30">
        <f>IFERROR((VLOOKUP($A6103,HeadJournal!$A$1:$L$890,COLUMN(HeadJournal!L$1),0)*($K6103+$L6103)/(SUMIF($A:$A,$A6103,$K:$K)+SUMIF($A:$A,$A6103,$L:$L)))/VLOOKUP($A6103,HeadJournal!$A$1:$L$890,COLUMN(HeadJournal!H$1),0),0)</f>
        <v>0</v>
      </c>
      <c r="P6103" s="30">
        <f>IFERROR(SUM(K6103:O6103)*VLOOKUP($A6103,HeadJournal!$A$1:$L$890,COLUMN(HeadJournal!H$1),0),0)</f>
        <v>0</v>
      </c>
      <c r="Q6103" s="29"/>
      <c r="R6103" s="31"/>
      <c r="S6103" s="31"/>
      <c r="T6103" s="95" t="str">
        <f t="shared" si="450"/>
        <v/>
      </c>
      <c r="U6103" s="32">
        <f t="shared" si="451"/>
        <v>0</v>
      </c>
      <c r="V6103" s="22" t="str">
        <f t="shared" si="452"/>
        <v/>
      </c>
      <c r="X6103" s="33"/>
      <c r="Y6103" s="33"/>
    </row>
    <row r="6104" spans="1:25" x14ac:dyDescent="0.2">
      <c r="A6104" s="93"/>
      <c r="B6104" s="94" t="str">
        <f>IFERROR(VLOOKUP($A6104,HeadJournal!$A$1:$NTR$890,COLUMN(HeadJournal!B$1),0),"")</f>
        <v/>
      </c>
      <c r="C6104" s="94" t="str">
        <f>IFERROR(VLOOKUP($A6104,HeadJournal!$A$1:$NTR$890,COLUMN(HeadJournal!C$1),0),"")</f>
        <v/>
      </c>
      <c r="D6104" s="125" t="str">
        <f>IFERROR(VLOOKUP($A6104,HeadJournal!$A$1:$NTR$890,COLUMN(HeadJournal!D$1),0),"")</f>
        <v/>
      </c>
      <c r="E6104" s="95" t="str">
        <f>IFERROR(VLOOKUP($A6104,HeadJournal!$A$1:$NTR$890,COLUMN(HeadJournal!G$1),0),"")</f>
        <v/>
      </c>
      <c r="F6104" s="95" t="str">
        <f t="shared" si="449"/>
        <v/>
      </c>
      <c r="G6104" s="97"/>
      <c r="H6104" s="161"/>
      <c r="I6104" s="97"/>
      <c r="J6104" s="97"/>
      <c r="K6104" s="29"/>
      <c r="L6104" s="29"/>
      <c r="M6104" s="30">
        <f>IFERROR(VLOOKUP($A6104,HeadJournal!$A$1:$J$890,COLUMN(HeadJournal!I$1),0)*($K6104+$L6104)/(SUMIF($A:$A,$A6104,$K:$K)+SUMIF($A:$A,$A6104,$L:$L)),0)</f>
        <v>0</v>
      </c>
      <c r="N6104" s="30">
        <f>IFERROR((VLOOKUP($A6104,HeadJournal!$A$1:$K$890,COLUMN(HeadJournal!K$1),0)-VLOOKUP($A6104,HeadJournal!$A$1:$K$890,COLUMN(HeadJournal!J$1),0))*($K6104+$L6104)/(SUMIF($A:$A,$A6104,$K:$K)+SUMIF($A:$A,$A6104,$L:$L)),0)</f>
        <v>0</v>
      </c>
      <c r="O6104" s="30">
        <f>IFERROR((VLOOKUP($A6104,HeadJournal!$A$1:$L$890,COLUMN(HeadJournal!L$1),0)*($K6104+$L6104)/(SUMIF($A:$A,$A6104,$K:$K)+SUMIF($A:$A,$A6104,$L:$L)))/VLOOKUP($A6104,HeadJournal!$A$1:$L$890,COLUMN(HeadJournal!H$1),0),0)</f>
        <v>0</v>
      </c>
      <c r="P6104" s="30">
        <f>IFERROR(SUM(K6104:O6104)*VLOOKUP($A6104,HeadJournal!$A$1:$L$890,COLUMN(HeadJournal!H$1),0),0)</f>
        <v>0</v>
      </c>
      <c r="Q6104" s="29"/>
      <c r="R6104" s="31"/>
      <c r="S6104" s="31"/>
      <c r="T6104" s="95" t="str">
        <f t="shared" si="450"/>
        <v/>
      </c>
      <c r="U6104" s="32">
        <f t="shared" si="451"/>
        <v>0</v>
      </c>
      <c r="V6104" s="22" t="str">
        <f t="shared" si="452"/>
        <v/>
      </c>
      <c r="X6104" s="33"/>
      <c r="Y6104" s="33"/>
    </row>
    <row r="6105" spans="1:25" x14ac:dyDescent="0.2">
      <c r="A6105" s="93"/>
      <c r="B6105" s="94" t="str">
        <f>IFERROR(VLOOKUP($A6105,HeadJournal!$A$1:$NTR$890,COLUMN(HeadJournal!B$1),0),"")</f>
        <v/>
      </c>
      <c r="C6105" s="94" t="str">
        <f>IFERROR(VLOOKUP($A6105,HeadJournal!$A$1:$NTR$890,COLUMN(HeadJournal!C$1),0),"")</f>
        <v/>
      </c>
      <c r="D6105" s="125" t="str">
        <f>IFERROR(VLOOKUP($A6105,HeadJournal!$A$1:$NTR$890,COLUMN(HeadJournal!D$1),0),"")</f>
        <v/>
      </c>
      <c r="E6105" s="95" t="str">
        <f>IFERROR(VLOOKUP($A6105,HeadJournal!$A$1:$NTR$890,COLUMN(HeadJournal!G$1),0),"")</f>
        <v/>
      </c>
      <c r="F6105" s="95" t="str">
        <f t="shared" si="449"/>
        <v/>
      </c>
      <c r="G6105" s="97"/>
      <c r="H6105" s="161"/>
      <c r="I6105" s="97"/>
      <c r="J6105" s="97"/>
      <c r="K6105" s="29"/>
      <c r="L6105" s="29"/>
      <c r="M6105" s="30">
        <f>IFERROR(VLOOKUP($A6105,HeadJournal!$A$1:$J$890,COLUMN(HeadJournal!I$1),0)*($K6105+$L6105)/(SUMIF($A:$A,$A6105,$K:$K)+SUMIF($A:$A,$A6105,$L:$L)),0)</f>
        <v>0</v>
      </c>
      <c r="N6105" s="30">
        <f>IFERROR((VLOOKUP($A6105,HeadJournal!$A$1:$K$890,COLUMN(HeadJournal!K$1),0)-VLOOKUP($A6105,HeadJournal!$A$1:$K$890,COLUMN(HeadJournal!J$1),0))*($K6105+$L6105)/(SUMIF($A:$A,$A6105,$K:$K)+SUMIF($A:$A,$A6105,$L:$L)),0)</f>
        <v>0</v>
      </c>
      <c r="O6105" s="30">
        <f>IFERROR((VLOOKUP($A6105,HeadJournal!$A$1:$L$890,COLUMN(HeadJournal!L$1),0)*($K6105+$L6105)/(SUMIF($A:$A,$A6105,$K:$K)+SUMIF($A:$A,$A6105,$L:$L)))/VLOOKUP($A6105,HeadJournal!$A$1:$L$890,COLUMN(HeadJournal!H$1),0),0)</f>
        <v>0</v>
      </c>
      <c r="P6105" s="30">
        <f>IFERROR(SUM(K6105:O6105)*VLOOKUP($A6105,HeadJournal!$A$1:$L$890,COLUMN(HeadJournal!H$1),0),0)</f>
        <v>0</v>
      </c>
      <c r="Q6105" s="29"/>
      <c r="R6105" s="31"/>
      <c r="S6105" s="31"/>
      <c r="T6105" s="95" t="str">
        <f t="shared" si="450"/>
        <v/>
      </c>
      <c r="U6105" s="32">
        <f t="shared" si="451"/>
        <v>0</v>
      </c>
      <c r="V6105" s="22" t="str">
        <f t="shared" si="452"/>
        <v/>
      </c>
      <c r="X6105" s="33"/>
      <c r="Y6105" s="33"/>
    </row>
    <row r="6106" spans="1:25" x14ac:dyDescent="0.2">
      <c r="A6106" s="93"/>
      <c r="B6106" s="94" t="str">
        <f>IFERROR(VLOOKUP($A6106,HeadJournal!$A$1:$NTR$890,COLUMN(HeadJournal!B$1),0),"")</f>
        <v/>
      </c>
      <c r="C6106" s="94" t="str">
        <f>IFERROR(VLOOKUP($A6106,HeadJournal!$A$1:$NTR$890,COLUMN(HeadJournal!C$1),0),"")</f>
        <v/>
      </c>
      <c r="D6106" s="125" t="str">
        <f>IFERROR(VLOOKUP($A6106,HeadJournal!$A$1:$NTR$890,COLUMN(HeadJournal!D$1),0),"")</f>
        <v/>
      </c>
      <c r="E6106" s="95" t="str">
        <f>IFERROR(VLOOKUP($A6106,HeadJournal!$A$1:$NTR$890,COLUMN(HeadJournal!G$1),0),"")</f>
        <v/>
      </c>
      <c r="F6106" s="95" t="str">
        <f t="shared" si="449"/>
        <v/>
      </c>
      <c r="G6106" s="97"/>
      <c r="H6106" s="161"/>
      <c r="I6106" s="97"/>
      <c r="J6106" s="97"/>
      <c r="K6106" s="29"/>
      <c r="L6106" s="29"/>
      <c r="M6106" s="30">
        <f>IFERROR(VLOOKUP($A6106,HeadJournal!$A$1:$J$890,COLUMN(HeadJournal!I$1),0)*($K6106+$L6106)/(SUMIF($A:$A,$A6106,$K:$K)+SUMIF($A:$A,$A6106,$L:$L)),0)</f>
        <v>0</v>
      </c>
      <c r="N6106" s="30">
        <f>IFERROR((VLOOKUP($A6106,HeadJournal!$A$1:$K$890,COLUMN(HeadJournal!K$1),0)-VLOOKUP($A6106,HeadJournal!$A$1:$K$890,COLUMN(HeadJournal!J$1),0))*($K6106+$L6106)/(SUMIF($A:$A,$A6106,$K:$K)+SUMIF($A:$A,$A6106,$L:$L)),0)</f>
        <v>0</v>
      </c>
      <c r="O6106" s="30">
        <f>IFERROR((VLOOKUP($A6106,HeadJournal!$A$1:$L$890,COLUMN(HeadJournal!L$1),0)*($K6106+$L6106)/(SUMIF($A:$A,$A6106,$K:$K)+SUMIF($A:$A,$A6106,$L:$L)))/VLOOKUP($A6106,HeadJournal!$A$1:$L$890,COLUMN(HeadJournal!H$1),0),0)</f>
        <v>0</v>
      </c>
      <c r="P6106" s="30">
        <f>IFERROR(SUM(K6106:O6106)*VLOOKUP($A6106,HeadJournal!$A$1:$L$890,COLUMN(HeadJournal!H$1),0),0)</f>
        <v>0</v>
      </c>
      <c r="Q6106" s="29"/>
      <c r="R6106" s="31"/>
      <c r="S6106" s="31"/>
      <c r="T6106" s="95" t="str">
        <f t="shared" si="450"/>
        <v/>
      </c>
      <c r="U6106" s="32">
        <f t="shared" si="451"/>
        <v>0</v>
      </c>
      <c r="V6106" s="22" t="str">
        <f t="shared" si="452"/>
        <v/>
      </c>
      <c r="X6106" s="33"/>
      <c r="Y6106" s="33"/>
    </row>
    <row r="6107" spans="1:25" x14ac:dyDescent="0.2">
      <c r="A6107" s="93"/>
      <c r="B6107" s="94" t="str">
        <f>IFERROR(VLOOKUP($A6107,HeadJournal!$A$1:$NTR$890,COLUMN(HeadJournal!B$1),0),"")</f>
        <v/>
      </c>
      <c r="C6107" s="94" t="str">
        <f>IFERROR(VLOOKUP($A6107,HeadJournal!$A$1:$NTR$890,COLUMN(HeadJournal!C$1),0),"")</f>
        <v/>
      </c>
      <c r="D6107" s="125" t="str">
        <f>IFERROR(VLOOKUP($A6107,HeadJournal!$A$1:$NTR$890,COLUMN(HeadJournal!D$1),0),"")</f>
        <v/>
      </c>
      <c r="E6107" s="95" t="str">
        <f>IFERROR(VLOOKUP($A6107,HeadJournal!$A$1:$NTR$890,COLUMN(HeadJournal!G$1),0),"")</f>
        <v/>
      </c>
      <c r="F6107" s="95" t="str">
        <f t="shared" si="449"/>
        <v/>
      </c>
      <c r="G6107" s="97"/>
      <c r="H6107" s="161"/>
      <c r="I6107" s="97"/>
      <c r="J6107" s="97"/>
      <c r="K6107" s="29"/>
      <c r="L6107" s="29"/>
      <c r="M6107" s="30">
        <f>IFERROR(VLOOKUP($A6107,HeadJournal!$A$1:$J$890,COLUMN(HeadJournal!I$1),0)*($K6107+$L6107)/(SUMIF($A:$A,$A6107,$K:$K)+SUMIF($A:$A,$A6107,$L:$L)),0)</f>
        <v>0</v>
      </c>
      <c r="N6107" s="30">
        <f>IFERROR((VLOOKUP($A6107,HeadJournal!$A$1:$K$890,COLUMN(HeadJournal!K$1),0)-VLOOKUP($A6107,HeadJournal!$A$1:$K$890,COLUMN(HeadJournal!J$1),0))*($K6107+$L6107)/(SUMIF($A:$A,$A6107,$K:$K)+SUMIF($A:$A,$A6107,$L:$L)),0)</f>
        <v>0</v>
      </c>
      <c r="O6107" s="30">
        <f>IFERROR((VLOOKUP($A6107,HeadJournal!$A$1:$L$890,COLUMN(HeadJournal!L$1),0)*($K6107+$L6107)/(SUMIF($A:$A,$A6107,$K:$K)+SUMIF($A:$A,$A6107,$L:$L)))/VLOOKUP($A6107,HeadJournal!$A$1:$L$890,COLUMN(HeadJournal!H$1),0),0)</f>
        <v>0</v>
      </c>
      <c r="P6107" s="30">
        <f>IFERROR(SUM(K6107:O6107)*VLOOKUP($A6107,HeadJournal!$A$1:$L$890,COLUMN(HeadJournal!H$1),0),0)</f>
        <v>0</v>
      </c>
      <c r="Q6107" s="29"/>
      <c r="R6107" s="31"/>
      <c r="S6107" s="31"/>
      <c r="T6107" s="95" t="str">
        <f t="shared" si="450"/>
        <v/>
      </c>
      <c r="U6107" s="32">
        <f t="shared" si="451"/>
        <v>0</v>
      </c>
      <c r="V6107" s="22" t="str">
        <f t="shared" si="452"/>
        <v/>
      </c>
      <c r="X6107" s="33"/>
      <c r="Y6107" s="33"/>
    </row>
    <row r="6108" spans="1:25" x14ac:dyDescent="0.2">
      <c r="A6108" s="93"/>
      <c r="B6108" s="94" t="str">
        <f>IFERROR(VLOOKUP($A6108,HeadJournal!$A$1:$NTR$890,COLUMN(HeadJournal!B$1),0),"")</f>
        <v/>
      </c>
      <c r="C6108" s="94" t="str">
        <f>IFERROR(VLOOKUP($A6108,HeadJournal!$A$1:$NTR$890,COLUMN(HeadJournal!C$1),0),"")</f>
        <v/>
      </c>
      <c r="D6108" s="125" t="str">
        <f>IFERROR(VLOOKUP($A6108,HeadJournal!$A$1:$NTR$890,COLUMN(HeadJournal!D$1),0),"")</f>
        <v/>
      </c>
      <c r="E6108" s="95" t="str">
        <f>IFERROR(VLOOKUP($A6108,HeadJournal!$A$1:$NTR$890,COLUMN(HeadJournal!G$1),0),"")</f>
        <v/>
      </c>
      <c r="F6108" s="95" t="str">
        <f t="shared" si="449"/>
        <v/>
      </c>
      <c r="G6108" s="97"/>
      <c r="H6108" s="161"/>
      <c r="I6108" s="97"/>
      <c r="J6108" s="97"/>
      <c r="K6108" s="29"/>
      <c r="L6108" s="29"/>
      <c r="M6108" s="30">
        <f>IFERROR(VLOOKUP($A6108,HeadJournal!$A$1:$J$890,COLUMN(HeadJournal!I$1),0)*($K6108+$L6108)/(SUMIF($A:$A,$A6108,$K:$K)+SUMIF($A:$A,$A6108,$L:$L)),0)</f>
        <v>0</v>
      </c>
      <c r="N6108" s="30">
        <f>IFERROR((VLOOKUP($A6108,HeadJournal!$A$1:$K$890,COLUMN(HeadJournal!K$1),0)-VLOOKUP($A6108,HeadJournal!$A$1:$K$890,COLUMN(HeadJournal!J$1),0))*($K6108+$L6108)/(SUMIF($A:$A,$A6108,$K:$K)+SUMIF($A:$A,$A6108,$L:$L)),0)</f>
        <v>0</v>
      </c>
      <c r="O6108" s="30">
        <f>IFERROR((VLOOKUP($A6108,HeadJournal!$A$1:$L$890,COLUMN(HeadJournal!L$1),0)*($K6108+$L6108)/(SUMIF($A:$A,$A6108,$K:$K)+SUMIF($A:$A,$A6108,$L:$L)))/VLOOKUP($A6108,HeadJournal!$A$1:$L$890,COLUMN(HeadJournal!H$1),0),0)</f>
        <v>0</v>
      </c>
      <c r="P6108" s="30">
        <f>IFERROR(SUM(K6108:O6108)*VLOOKUP($A6108,HeadJournal!$A$1:$L$890,COLUMN(HeadJournal!H$1),0),0)</f>
        <v>0</v>
      </c>
      <c r="Q6108" s="29"/>
      <c r="R6108" s="31"/>
      <c r="S6108" s="31"/>
      <c r="T6108" s="95" t="str">
        <f t="shared" si="450"/>
        <v/>
      </c>
      <c r="U6108" s="32">
        <f t="shared" si="451"/>
        <v>0</v>
      </c>
      <c r="V6108" s="22" t="str">
        <f t="shared" si="452"/>
        <v/>
      </c>
      <c r="X6108" s="33"/>
      <c r="Y6108" s="33"/>
    </row>
    <row r="6109" spans="1:25" x14ac:dyDescent="0.2">
      <c r="A6109" s="93"/>
      <c r="B6109" s="94" t="str">
        <f>IFERROR(VLOOKUP($A6109,HeadJournal!$A$1:$NTR$890,COLUMN(HeadJournal!B$1),0),"")</f>
        <v/>
      </c>
      <c r="C6109" s="94" t="str">
        <f>IFERROR(VLOOKUP($A6109,HeadJournal!$A$1:$NTR$890,COLUMN(HeadJournal!C$1),0),"")</f>
        <v/>
      </c>
      <c r="D6109" s="125" t="str">
        <f>IFERROR(VLOOKUP($A6109,HeadJournal!$A$1:$NTR$890,COLUMN(HeadJournal!D$1),0),"")</f>
        <v/>
      </c>
      <c r="E6109" s="95" t="str">
        <f>IFERROR(VLOOKUP($A6109,HeadJournal!$A$1:$NTR$890,COLUMN(HeadJournal!G$1),0),"")</f>
        <v/>
      </c>
      <c r="F6109" s="95" t="str">
        <f t="shared" si="449"/>
        <v/>
      </c>
      <c r="G6109" s="97"/>
      <c r="H6109" s="161"/>
      <c r="I6109" s="97"/>
      <c r="J6109" s="97"/>
      <c r="K6109" s="29"/>
      <c r="L6109" s="29"/>
      <c r="M6109" s="30">
        <f>IFERROR(VLOOKUP($A6109,HeadJournal!$A$1:$J$890,COLUMN(HeadJournal!I$1),0)*($K6109+$L6109)/(SUMIF($A:$A,$A6109,$K:$K)+SUMIF($A:$A,$A6109,$L:$L)),0)</f>
        <v>0</v>
      </c>
      <c r="N6109" s="30">
        <f>IFERROR((VLOOKUP($A6109,HeadJournal!$A$1:$K$890,COLUMN(HeadJournal!K$1),0)-VLOOKUP($A6109,HeadJournal!$A$1:$K$890,COLUMN(HeadJournal!J$1),0))*($K6109+$L6109)/(SUMIF($A:$A,$A6109,$K:$K)+SUMIF($A:$A,$A6109,$L:$L)),0)</f>
        <v>0</v>
      </c>
      <c r="O6109" s="30">
        <f>IFERROR((VLOOKUP($A6109,HeadJournal!$A$1:$L$890,COLUMN(HeadJournal!L$1),0)*($K6109+$L6109)/(SUMIF($A:$A,$A6109,$K:$K)+SUMIF($A:$A,$A6109,$L:$L)))/VLOOKUP($A6109,HeadJournal!$A$1:$L$890,COLUMN(HeadJournal!H$1),0),0)</f>
        <v>0</v>
      </c>
      <c r="P6109" s="30">
        <f>IFERROR(SUM(K6109:O6109)*VLOOKUP($A6109,HeadJournal!$A$1:$L$890,COLUMN(HeadJournal!H$1),0),0)</f>
        <v>0</v>
      </c>
      <c r="Q6109" s="29"/>
      <c r="R6109" s="31"/>
      <c r="S6109" s="31"/>
      <c r="T6109" s="95" t="str">
        <f t="shared" si="450"/>
        <v/>
      </c>
      <c r="U6109" s="32">
        <f t="shared" si="451"/>
        <v>0</v>
      </c>
      <c r="V6109" s="22" t="str">
        <f t="shared" si="452"/>
        <v/>
      </c>
      <c r="X6109" s="33"/>
      <c r="Y6109" s="33"/>
    </row>
    <row r="6110" spans="1:25" x14ac:dyDescent="0.2">
      <c r="A6110" s="93"/>
      <c r="B6110" s="94" t="str">
        <f>IFERROR(VLOOKUP($A6110,HeadJournal!$A$1:$NTR$890,COLUMN(HeadJournal!B$1),0),"")</f>
        <v/>
      </c>
      <c r="C6110" s="94" t="str">
        <f>IFERROR(VLOOKUP($A6110,HeadJournal!$A$1:$NTR$890,COLUMN(HeadJournal!C$1),0),"")</f>
        <v/>
      </c>
      <c r="D6110" s="125" t="str">
        <f>IFERROR(VLOOKUP($A6110,HeadJournal!$A$1:$NTR$890,COLUMN(HeadJournal!D$1),0),"")</f>
        <v/>
      </c>
      <c r="E6110" s="95" t="str">
        <f>IFERROR(VLOOKUP($A6110,HeadJournal!$A$1:$NTR$890,COLUMN(HeadJournal!G$1),0),"")</f>
        <v/>
      </c>
      <c r="F6110" s="95" t="str">
        <f t="shared" si="449"/>
        <v/>
      </c>
      <c r="G6110" s="97"/>
      <c r="H6110" s="161"/>
      <c r="I6110" s="97"/>
      <c r="J6110" s="97"/>
      <c r="K6110" s="29"/>
      <c r="L6110" s="29"/>
      <c r="M6110" s="30">
        <f>IFERROR(VLOOKUP($A6110,HeadJournal!$A$1:$J$890,COLUMN(HeadJournal!I$1),0)*($K6110+$L6110)/(SUMIF($A:$A,$A6110,$K:$K)+SUMIF($A:$A,$A6110,$L:$L)),0)</f>
        <v>0</v>
      </c>
      <c r="N6110" s="30">
        <f>IFERROR((VLOOKUP($A6110,HeadJournal!$A$1:$K$890,COLUMN(HeadJournal!K$1),0)-VLOOKUP($A6110,HeadJournal!$A$1:$K$890,COLUMN(HeadJournal!J$1),0))*($K6110+$L6110)/(SUMIF($A:$A,$A6110,$K:$K)+SUMIF($A:$A,$A6110,$L:$L)),0)</f>
        <v>0</v>
      </c>
      <c r="O6110" s="30">
        <f>IFERROR((VLOOKUP($A6110,HeadJournal!$A$1:$L$890,COLUMN(HeadJournal!L$1),0)*($K6110+$L6110)/(SUMIF($A:$A,$A6110,$K:$K)+SUMIF($A:$A,$A6110,$L:$L)))/VLOOKUP($A6110,HeadJournal!$A$1:$L$890,COLUMN(HeadJournal!H$1),0),0)</f>
        <v>0</v>
      </c>
      <c r="P6110" s="30">
        <f>IFERROR(SUM(K6110:O6110)*VLOOKUP($A6110,HeadJournal!$A$1:$L$890,COLUMN(HeadJournal!H$1),0),0)</f>
        <v>0</v>
      </c>
      <c r="Q6110" s="29"/>
      <c r="R6110" s="31"/>
      <c r="S6110" s="31"/>
      <c r="T6110" s="95" t="str">
        <f t="shared" si="450"/>
        <v/>
      </c>
      <c r="U6110" s="32">
        <f t="shared" si="451"/>
        <v>0</v>
      </c>
      <c r="V6110" s="22" t="str">
        <f t="shared" si="452"/>
        <v/>
      </c>
      <c r="X6110" s="33"/>
      <c r="Y6110" s="33"/>
    </row>
    <row r="6111" spans="1:25" x14ac:dyDescent="0.2">
      <c r="A6111" s="93"/>
      <c r="B6111" s="94" t="str">
        <f>IFERROR(VLOOKUP($A6111,HeadJournal!$A$1:$NTR$890,COLUMN(HeadJournal!B$1),0),"")</f>
        <v/>
      </c>
      <c r="C6111" s="94" t="str">
        <f>IFERROR(VLOOKUP($A6111,HeadJournal!$A$1:$NTR$890,COLUMN(HeadJournal!C$1),0),"")</f>
        <v/>
      </c>
      <c r="D6111" s="125" t="str">
        <f>IFERROR(VLOOKUP($A6111,HeadJournal!$A$1:$NTR$890,COLUMN(HeadJournal!D$1),0),"")</f>
        <v/>
      </c>
      <c r="E6111" s="95" t="str">
        <f>IFERROR(VLOOKUP($A6111,HeadJournal!$A$1:$NTR$890,COLUMN(HeadJournal!G$1),0),"")</f>
        <v/>
      </c>
      <c r="F6111" s="95" t="str">
        <f t="shared" si="449"/>
        <v/>
      </c>
      <c r="G6111" s="97"/>
      <c r="H6111" s="161"/>
      <c r="I6111" s="97"/>
      <c r="J6111" s="97"/>
      <c r="K6111" s="29"/>
      <c r="L6111" s="29"/>
      <c r="M6111" s="30">
        <f>IFERROR(VLOOKUP($A6111,HeadJournal!$A$1:$J$890,COLUMN(HeadJournal!I$1),0)*($K6111+$L6111)/(SUMIF($A:$A,$A6111,$K:$K)+SUMIF($A:$A,$A6111,$L:$L)),0)</f>
        <v>0</v>
      </c>
      <c r="N6111" s="30">
        <f>IFERROR((VLOOKUP($A6111,HeadJournal!$A$1:$K$890,COLUMN(HeadJournal!K$1),0)-VLOOKUP($A6111,HeadJournal!$A$1:$K$890,COLUMN(HeadJournal!J$1),0))*($K6111+$L6111)/(SUMIF($A:$A,$A6111,$K:$K)+SUMIF($A:$A,$A6111,$L:$L)),0)</f>
        <v>0</v>
      </c>
      <c r="O6111" s="30">
        <f>IFERROR((VLOOKUP($A6111,HeadJournal!$A$1:$L$890,COLUMN(HeadJournal!L$1),0)*($K6111+$L6111)/(SUMIF($A:$A,$A6111,$K:$K)+SUMIF($A:$A,$A6111,$L:$L)))/VLOOKUP($A6111,HeadJournal!$A$1:$L$890,COLUMN(HeadJournal!H$1),0),0)</f>
        <v>0</v>
      </c>
      <c r="P6111" s="30">
        <f>IFERROR(SUM(K6111:O6111)*VLOOKUP($A6111,HeadJournal!$A$1:$L$890,COLUMN(HeadJournal!H$1),0),0)</f>
        <v>0</v>
      </c>
      <c r="Q6111" s="29"/>
      <c r="R6111" s="31"/>
      <c r="S6111" s="31"/>
      <c r="T6111" s="95" t="str">
        <f t="shared" si="450"/>
        <v/>
      </c>
      <c r="U6111" s="32">
        <f t="shared" si="451"/>
        <v>0</v>
      </c>
      <c r="V6111" s="22" t="str">
        <f t="shared" si="452"/>
        <v/>
      </c>
      <c r="X6111" s="33"/>
      <c r="Y6111" s="33"/>
    </row>
    <row r="6112" spans="1:25" x14ac:dyDescent="0.2">
      <c r="A6112" s="93"/>
      <c r="B6112" s="94" t="str">
        <f>IFERROR(VLOOKUP($A6112,HeadJournal!$A$1:$NTR$890,COLUMN(HeadJournal!B$1),0),"")</f>
        <v/>
      </c>
      <c r="C6112" s="94" t="str">
        <f>IFERROR(VLOOKUP($A6112,HeadJournal!$A$1:$NTR$890,COLUMN(HeadJournal!C$1),0),"")</f>
        <v/>
      </c>
      <c r="D6112" s="125" t="str">
        <f>IFERROR(VLOOKUP($A6112,HeadJournal!$A$1:$NTR$890,COLUMN(HeadJournal!D$1),0),"")</f>
        <v/>
      </c>
      <c r="E6112" s="95" t="str">
        <f>IFERROR(VLOOKUP($A6112,HeadJournal!$A$1:$NTR$890,COLUMN(HeadJournal!G$1),0),"")</f>
        <v/>
      </c>
      <c r="F6112" s="95" t="str">
        <f t="shared" si="449"/>
        <v/>
      </c>
      <c r="G6112" s="97"/>
      <c r="H6112" s="161"/>
      <c r="I6112" s="97"/>
      <c r="J6112" s="97"/>
      <c r="K6112" s="29"/>
      <c r="L6112" s="29"/>
      <c r="M6112" s="30">
        <f>IFERROR(VLOOKUP($A6112,HeadJournal!$A$1:$J$890,COLUMN(HeadJournal!I$1),0)*($K6112+$L6112)/(SUMIF($A:$A,$A6112,$K:$K)+SUMIF($A:$A,$A6112,$L:$L)),0)</f>
        <v>0</v>
      </c>
      <c r="N6112" s="30">
        <f>IFERROR((VLOOKUP($A6112,HeadJournal!$A$1:$K$890,COLUMN(HeadJournal!K$1),0)-VLOOKUP($A6112,HeadJournal!$A$1:$K$890,COLUMN(HeadJournal!J$1),0))*($K6112+$L6112)/(SUMIF($A:$A,$A6112,$K:$K)+SUMIF($A:$A,$A6112,$L:$L)),0)</f>
        <v>0</v>
      </c>
      <c r="O6112" s="30">
        <f>IFERROR((VLOOKUP($A6112,HeadJournal!$A$1:$L$890,COLUMN(HeadJournal!L$1),0)*($K6112+$L6112)/(SUMIF($A:$A,$A6112,$K:$K)+SUMIF($A:$A,$A6112,$L:$L)))/VLOOKUP($A6112,HeadJournal!$A$1:$L$890,COLUMN(HeadJournal!H$1),0),0)</f>
        <v>0</v>
      </c>
      <c r="P6112" s="30">
        <f>IFERROR(SUM(K6112:O6112)*VLOOKUP($A6112,HeadJournal!$A$1:$L$890,COLUMN(HeadJournal!H$1),0),0)</f>
        <v>0</v>
      </c>
      <c r="Q6112" s="29"/>
      <c r="R6112" s="31"/>
      <c r="S6112" s="31"/>
      <c r="T6112" s="95" t="str">
        <f t="shared" si="450"/>
        <v/>
      </c>
      <c r="U6112" s="32">
        <f t="shared" si="451"/>
        <v>0</v>
      </c>
      <c r="V6112" s="22" t="str">
        <f t="shared" si="452"/>
        <v/>
      </c>
      <c r="X6112" s="33"/>
      <c r="Y6112" s="33"/>
    </row>
    <row r="6113" spans="1:25" x14ac:dyDescent="0.2">
      <c r="A6113" s="93"/>
      <c r="B6113" s="94" t="str">
        <f>IFERROR(VLOOKUP($A6113,HeadJournal!$A$1:$NTR$890,COLUMN(HeadJournal!B$1),0),"")</f>
        <v/>
      </c>
      <c r="C6113" s="94" t="str">
        <f>IFERROR(VLOOKUP($A6113,HeadJournal!$A$1:$NTR$890,COLUMN(HeadJournal!C$1),0),"")</f>
        <v/>
      </c>
      <c r="D6113" s="125" t="str">
        <f>IFERROR(VLOOKUP($A6113,HeadJournal!$A$1:$NTR$890,COLUMN(HeadJournal!D$1),0),"")</f>
        <v/>
      </c>
      <c r="E6113" s="95" t="str">
        <f>IFERROR(VLOOKUP($A6113,HeadJournal!$A$1:$NTR$890,COLUMN(HeadJournal!G$1),0),"")</f>
        <v/>
      </c>
      <c r="F6113" s="95" t="str">
        <f t="shared" si="449"/>
        <v/>
      </c>
      <c r="G6113" s="97"/>
      <c r="H6113" s="161"/>
      <c r="I6113" s="97"/>
      <c r="J6113" s="97"/>
      <c r="K6113" s="29"/>
      <c r="L6113" s="29"/>
      <c r="M6113" s="30">
        <f>IFERROR(VLOOKUP($A6113,HeadJournal!$A$1:$J$890,COLUMN(HeadJournal!I$1),0)*($K6113+$L6113)/(SUMIF($A:$A,$A6113,$K:$K)+SUMIF($A:$A,$A6113,$L:$L)),0)</f>
        <v>0</v>
      </c>
      <c r="N6113" s="30">
        <f>IFERROR((VLOOKUP($A6113,HeadJournal!$A$1:$K$890,COLUMN(HeadJournal!K$1),0)-VLOOKUP($A6113,HeadJournal!$A$1:$K$890,COLUMN(HeadJournal!J$1),0))*($K6113+$L6113)/(SUMIF($A:$A,$A6113,$K:$K)+SUMIF($A:$A,$A6113,$L:$L)),0)</f>
        <v>0</v>
      </c>
      <c r="O6113" s="30">
        <f>IFERROR((VLOOKUP($A6113,HeadJournal!$A$1:$L$890,COLUMN(HeadJournal!L$1),0)*($K6113+$L6113)/(SUMIF($A:$A,$A6113,$K:$K)+SUMIF($A:$A,$A6113,$L:$L)))/VLOOKUP($A6113,HeadJournal!$A$1:$L$890,COLUMN(HeadJournal!H$1),0),0)</f>
        <v>0</v>
      </c>
      <c r="P6113" s="30">
        <f>IFERROR(SUM(K6113:O6113)*VLOOKUP($A6113,HeadJournal!$A$1:$L$890,COLUMN(HeadJournal!H$1),0),0)</f>
        <v>0</v>
      </c>
      <c r="Q6113" s="29"/>
      <c r="R6113" s="31"/>
      <c r="S6113" s="31"/>
      <c r="T6113" s="95" t="str">
        <f t="shared" si="450"/>
        <v/>
      </c>
      <c r="U6113" s="32">
        <f t="shared" si="451"/>
        <v>0</v>
      </c>
      <c r="V6113" s="22" t="str">
        <f t="shared" si="452"/>
        <v/>
      </c>
      <c r="X6113" s="33"/>
      <c r="Y6113" s="33"/>
    </row>
    <row r="6114" spans="1:25" x14ac:dyDescent="0.2">
      <c r="A6114" s="93"/>
      <c r="B6114" s="94" t="str">
        <f>IFERROR(VLOOKUP($A6114,HeadJournal!$A$1:$NTR$890,COLUMN(HeadJournal!B$1),0),"")</f>
        <v/>
      </c>
      <c r="C6114" s="94" t="str">
        <f>IFERROR(VLOOKUP($A6114,HeadJournal!$A$1:$NTR$890,COLUMN(HeadJournal!C$1),0),"")</f>
        <v/>
      </c>
      <c r="D6114" s="125" t="str">
        <f>IFERROR(VLOOKUP($A6114,HeadJournal!$A$1:$NTR$890,COLUMN(HeadJournal!D$1),0),"")</f>
        <v/>
      </c>
      <c r="E6114" s="95" t="str">
        <f>IFERROR(VLOOKUP($A6114,HeadJournal!$A$1:$NTR$890,COLUMN(HeadJournal!G$1),0),"")</f>
        <v/>
      </c>
      <c r="F6114" s="95" t="str">
        <f t="shared" si="449"/>
        <v/>
      </c>
      <c r="G6114" s="97"/>
      <c r="H6114" s="161"/>
      <c r="I6114" s="97"/>
      <c r="J6114" s="97"/>
      <c r="K6114" s="29"/>
      <c r="L6114" s="29"/>
      <c r="M6114" s="30">
        <f>IFERROR(VLOOKUP($A6114,HeadJournal!$A$1:$J$890,COLUMN(HeadJournal!I$1),0)*($K6114+$L6114)/(SUMIF($A:$A,$A6114,$K:$K)+SUMIF($A:$A,$A6114,$L:$L)),0)</f>
        <v>0</v>
      </c>
      <c r="N6114" s="30">
        <f>IFERROR((VLOOKUP($A6114,HeadJournal!$A$1:$K$890,COLUMN(HeadJournal!K$1),0)-VLOOKUP($A6114,HeadJournal!$A$1:$K$890,COLUMN(HeadJournal!J$1),0))*($K6114+$L6114)/(SUMIF($A:$A,$A6114,$K:$K)+SUMIF($A:$A,$A6114,$L:$L)),0)</f>
        <v>0</v>
      </c>
      <c r="O6114" s="30">
        <f>IFERROR((VLOOKUP($A6114,HeadJournal!$A$1:$L$890,COLUMN(HeadJournal!L$1),0)*($K6114+$L6114)/(SUMIF($A:$A,$A6114,$K:$K)+SUMIF($A:$A,$A6114,$L:$L)))/VLOOKUP($A6114,HeadJournal!$A$1:$L$890,COLUMN(HeadJournal!H$1),0),0)</f>
        <v>0</v>
      </c>
      <c r="P6114" s="30">
        <f>IFERROR(SUM(K6114:O6114)*VLOOKUP($A6114,HeadJournal!$A$1:$L$890,COLUMN(HeadJournal!H$1),0),0)</f>
        <v>0</v>
      </c>
      <c r="Q6114" s="29"/>
      <c r="R6114" s="31"/>
      <c r="S6114" s="31"/>
      <c r="T6114" s="95" t="str">
        <f t="shared" si="450"/>
        <v/>
      </c>
      <c r="U6114" s="32">
        <f t="shared" si="451"/>
        <v>0</v>
      </c>
      <c r="V6114" s="22" t="str">
        <f t="shared" si="452"/>
        <v/>
      </c>
      <c r="X6114" s="33"/>
      <c r="Y6114" s="33"/>
    </row>
    <row r="6115" spans="1:25" x14ac:dyDescent="0.2">
      <c r="A6115" s="93"/>
      <c r="B6115" s="94" t="str">
        <f>IFERROR(VLOOKUP($A6115,HeadJournal!$A$1:$NTR$890,COLUMN(HeadJournal!B$1),0),"")</f>
        <v/>
      </c>
      <c r="C6115" s="94" t="str">
        <f>IFERROR(VLOOKUP($A6115,HeadJournal!$A$1:$NTR$890,COLUMN(HeadJournal!C$1),0),"")</f>
        <v/>
      </c>
      <c r="D6115" s="125" t="str">
        <f>IFERROR(VLOOKUP($A6115,HeadJournal!$A$1:$NTR$890,COLUMN(HeadJournal!D$1),0),"")</f>
        <v/>
      </c>
      <c r="E6115" s="95" t="str">
        <f>IFERROR(VLOOKUP($A6115,HeadJournal!$A$1:$NTR$890,COLUMN(HeadJournal!G$1),0),"")</f>
        <v/>
      </c>
      <c r="F6115" s="95" t="str">
        <f t="shared" si="449"/>
        <v/>
      </c>
      <c r="G6115" s="97"/>
      <c r="H6115" s="161"/>
      <c r="I6115" s="97"/>
      <c r="J6115" s="97"/>
      <c r="K6115" s="29"/>
      <c r="L6115" s="29"/>
      <c r="M6115" s="30">
        <f>IFERROR(VLOOKUP($A6115,HeadJournal!$A$1:$J$890,COLUMN(HeadJournal!I$1),0)*($K6115+$L6115)/(SUMIF($A:$A,$A6115,$K:$K)+SUMIF($A:$A,$A6115,$L:$L)),0)</f>
        <v>0</v>
      </c>
      <c r="N6115" s="30">
        <f>IFERROR((VLOOKUP($A6115,HeadJournal!$A$1:$K$890,COLUMN(HeadJournal!K$1),0)-VLOOKUP($A6115,HeadJournal!$A$1:$K$890,COLUMN(HeadJournal!J$1),0))*($K6115+$L6115)/(SUMIF($A:$A,$A6115,$K:$K)+SUMIF($A:$A,$A6115,$L:$L)),0)</f>
        <v>0</v>
      </c>
      <c r="O6115" s="30">
        <f>IFERROR((VLOOKUP($A6115,HeadJournal!$A$1:$L$890,COLUMN(HeadJournal!L$1),0)*($K6115+$L6115)/(SUMIF($A:$A,$A6115,$K:$K)+SUMIF($A:$A,$A6115,$L:$L)))/VLOOKUP($A6115,HeadJournal!$A$1:$L$890,COLUMN(HeadJournal!H$1),0),0)</f>
        <v>0</v>
      </c>
      <c r="P6115" s="30">
        <f>IFERROR(SUM(K6115:O6115)*VLOOKUP($A6115,HeadJournal!$A$1:$L$890,COLUMN(HeadJournal!H$1),0),0)</f>
        <v>0</v>
      </c>
      <c r="Q6115" s="29"/>
      <c r="R6115" s="31"/>
      <c r="S6115" s="31"/>
      <c r="T6115" s="95" t="str">
        <f t="shared" si="450"/>
        <v/>
      </c>
      <c r="U6115" s="32">
        <f t="shared" si="451"/>
        <v>0</v>
      </c>
      <c r="V6115" s="22" t="str">
        <f t="shared" si="452"/>
        <v/>
      </c>
      <c r="X6115" s="33"/>
      <c r="Y6115" s="33"/>
    </row>
    <row r="6116" spans="1:25" x14ac:dyDescent="0.2">
      <c r="A6116" s="93"/>
      <c r="B6116" s="94" t="str">
        <f>IFERROR(VLOOKUP($A6116,HeadJournal!$A$1:$NTR$890,COLUMN(HeadJournal!B$1),0),"")</f>
        <v/>
      </c>
      <c r="C6116" s="94" t="str">
        <f>IFERROR(VLOOKUP($A6116,HeadJournal!$A$1:$NTR$890,COLUMN(HeadJournal!C$1),0),"")</f>
        <v/>
      </c>
      <c r="D6116" s="125" t="str">
        <f>IFERROR(VLOOKUP($A6116,HeadJournal!$A$1:$NTR$890,COLUMN(HeadJournal!D$1),0),"")</f>
        <v/>
      </c>
      <c r="E6116" s="95" t="str">
        <f>IFERROR(VLOOKUP($A6116,HeadJournal!$A$1:$NTR$890,COLUMN(HeadJournal!G$1),0),"")</f>
        <v/>
      </c>
      <c r="F6116" s="95" t="str">
        <f t="shared" si="449"/>
        <v/>
      </c>
      <c r="G6116" s="97"/>
      <c r="H6116" s="161"/>
      <c r="I6116" s="97"/>
      <c r="J6116" s="97"/>
      <c r="K6116" s="29"/>
      <c r="L6116" s="29"/>
      <c r="M6116" s="30">
        <f>IFERROR(VLOOKUP($A6116,HeadJournal!$A$1:$J$890,COLUMN(HeadJournal!I$1),0)*($K6116+$L6116)/(SUMIF($A:$A,$A6116,$K:$K)+SUMIF($A:$A,$A6116,$L:$L)),0)</f>
        <v>0</v>
      </c>
      <c r="N6116" s="30">
        <f>IFERROR((VLOOKUP($A6116,HeadJournal!$A$1:$K$890,COLUMN(HeadJournal!K$1),0)-VLOOKUP($A6116,HeadJournal!$A$1:$K$890,COLUMN(HeadJournal!J$1),0))*($K6116+$L6116)/(SUMIF($A:$A,$A6116,$K:$K)+SUMIF($A:$A,$A6116,$L:$L)),0)</f>
        <v>0</v>
      </c>
      <c r="O6116" s="30">
        <f>IFERROR((VLOOKUP($A6116,HeadJournal!$A$1:$L$890,COLUMN(HeadJournal!L$1),0)*($K6116+$L6116)/(SUMIF($A:$A,$A6116,$K:$K)+SUMIF($A:$A,$A6116,$L:$L)))/VLOOKUP($A6116,HeadJournal!$A$1:$L$890,COLUMN(HeadJournal!H$1),0),0)</f>
        <v>0</v>
      </c>
      <c r="P6116" s="30">
        <f>IFERROR(SUM(K6116:O6116)*VLOOKUP($A6116,HeadJournal!$A$1:$L$890,COLUMN(HeadJournal!H$1),0),0)</f>
        <v>0</v>
      </c>
      <c r="Q6116" s="29"/>
      <c r="R6116" s="31"/>
      <c r="S6116" s="31"/>
      <c r="T6116" s="95" t="str">
        <f t="shared" si="450"/>
        <v/>
      </c>
      <c r="U6116" s="32">
        <f t="shared" si="451"/>
        <v>0</v>
      </c>
      <c r="V6116" s="22" t="str">
        <f t="shared" si="452"/>
        <v/>
      </c>
      <c r="X6116" s="33"/>
      <c r="Y6116" s="33"/>
    </row>
    <row r="6117" spans="1:25" x14ac:dyDescent="0.2">
      <c r="A6117" s="93"/>
      <c r="B6117" s="94" t="str">
        <f>IFERROR(VLOOKUP($A6117,HeadJournal!$A$1:$NTR$890,COLUMN(HeadJournal!B$1),0),"")</f>
        <v/>
      </c>
      <c r="C6117" s="94" t="str">
        <f>IFERROR(VLOOKUP($A6117,HeadJournal!$A$1:$NTR$890,COLUMN(HeadJournal!C$1),0),"")</f>
        <v/>
      </c>
      <c r="D6117" s="125" t="str">
        <f>IFERROR(VLOOKUP($A6117,HeadJournal!$A$1:$NTR$890,COLUMN(HeadJournal!D$1),0),"")</f>
        <v/>
      </c>
      <c r="E6117" s="95" t="str">
        <f>IFERROR(VLOOKUP($A6117,HeadJournal!$A$1:$NTR$890,COLUMN(HeadJournal!G$1),0),"")</f>
        <v/>
      </c>
      <c r="F6117" s="95" t="str">
        <f t="shared" si="449"/>
        <v/>
      </c>
      <c r="G6117" s="97"/>
      <c r="H6117" s="161"/>
      <c r="I6117" s="97"/>
      <c r="J6117" s="97"/>
      <c r="K6117" s="29"/>
      <c r="L6117" s="29"/>
      <c r="M6117" s="30">
        <f>IFERROR(VLOOKUP($A6117,HeadJournal!$A$1:$J$890,COLUMN(HeadJournal!I$1),0)*($K6117+$L6117)/(SUMIF($A:$A,$A6117,$K:$K)+SUMIF($A:$A,$A6117,$L:$L)),0)</f>
        <v>0</v>
      </c>
      <c r="N6117" s="30">
        <f>IFERROR((VLOOKUP($A6117,HeadJournal!$A$1:$K$890,COLUMN(HeadJournal!K$1),0)-VLOOKUP($A6117,HeadJournal!$A$1:$K$890,COLUMN(HeadJournal!J$1),0))*($K6117+$L6117)/(SUMIF($A:$A,$A6117,$K:$K)+SUMIF($A:$A,$A6117,$L:$L)),0)</f>
        <v>0</v>
      </c>
      <c r="O6117" s="30">
        <f>IFERROR((VLOOKUP($A6117,HeadJournal!$A$1:$L$890,COLUMN(HeadJournal!L$1),0)*($K6117+$L6117)/(SUMIF($A:$A,$A6117,$K:$K)+SUMIF($A:$A,$A6117,$L:$L)))/VLOOKUP($A6117,HeadJournal!$A$1:$L$890,COLUMN(HeadJournal!H$1),0),0)</f>
        <v>0</v>
      </c>
      <c r="P6117" s="30">
        <f>IFERROR(SUM(K6117:O6117)*VLOOKUP($A6117,HeadJournal!$A$1:$L$890,COLUMN(HeadJournal!H$1),0),0)</f>
        <v>0</v>
      </c>
      <c r="Q6117" s="29"/>
      <c r="R6117" s="31"/>
      <c r="S6117" s="31"/>
      <c r="T6117" s="95" t="str">
        <f t="shared" si="450"/>
        <v/>
      </c>
      <c r="U6117" s="32">
        <f t="shared" si="451"/>
        <v>0</v>
      </c>
      <c r="V6117" s="22" t="str">
        <f t="shared" si="452"/>
        <v/>
      </c>
      <c r="X6117" s="33"/>
      <c r="Y6117" s="33"/>
    </row>
    <row r="6118" spans="1:25" x14ac:dyDescent="0.2">
      <c r="A6118" s="93"/>
      <c r="B6118" s="94" t="str">
        <f>IFERROR(VLOOKUP($A6118,HeadJournal!$A$1:$NTR$890,COLUMN(HeadJournal!B$1),0),"")</f>
        <v/>
      </c>
      <c r="C6118" s="94" t="str">
        <f>IFERROR(VLOOKUP($A6118,HeadJournal!$A$1:$NTR$890,COLUMN(HeadJournal!C$1),0),"")</f>
        <v/>
      </c>
      <c r="D6118" s="125" t="str">
        <f>IFERROR(VLOOKUP($A6118,HeadJournal!$A$1:$NTR$890,COLUMN(HeadJournal!D$1),0),"")</f>
        <v/>
      </c>
      <c r="E6118" s="95" t="str">
        <f>IFERROR(VLOOKUP($A6118,HeadJournal!$A$1:$NTR$890,COLUMN(HeadJournal!G$1),0),"")</f>
        <v/>
      </c>
      <c r="F6118" s="95" t="str">
        <f t="shared" si="449"/>
        <v/>
      </c>
      <c r="G6118" s="97"/>
      <c r="H6118" s="161"/>
      <c r="I6118" s="97"/>
      <c r="J6118" s="97"/>
      <c r="K6118" s="29"/>
      <c r="L6118" s="29"/>
      <c r="M6118" s="30">
        <f>IFERROR(VLOOKUP($A6118,HeadJournal!$A$1:$J$890,COLUMN(HeadJournal!I$1),0)*($K6118+$L6118)/(SUMIF($A:$A,$A6118,$K:$K)+SUMIF($A:$A,$A6118,$L:$L)),0)</f>
        <v>0</v>
      </c>
      <c r="N6118" s="30">
        <f>IFERROR((VLOOKUP($A6118,HeadJournal!$A$1:$K$890,COLUMN(HeadJournal!K$1),0)-VLOOKUP($A6118,HeadJournal!$A$1:$K$890,COLUMN(HeadJournal!J$1),0))*($K6118+$L6118)/(SUMIF($A:$A,$A6118,$K:$K)+SUMIF($A:$A,$A6118,$L:$L)),0)</f>
        <v>0</v>
      </c>
      <c r="O6118" s="30">
        <f>IFERROR((VLOOKUP($A6118,HeadJournal!$A$1:$L$890,COLUMN(HeadJournal!L$1),0)*($K6118+$L6118)/(SUMIF($A:$A,$A6118,$K:$K)+SUMIF($A:$A,$A6118,$L:$L)))/VLOOKUP($A6118,HeadJournal!$A$1:$L$890,COLUMN(HeadJournal!H$1),0),0)</f>
        <v>0</v>
      </c>
      <c r="P6118" s="30">
        <f>IFERROR(SUM(K6118:O6118)*VLOOKUP($A6118,HeadJournal!$A$1:$L$890,COLUMN(HeadJournal!H$1),0),0)</f>
        <v>0</v>
      </c>
      <c r="Q6118" s="29"/>
      <c r="R6118" s="31"/>
      <c r="S6118" s="31"/>
      <c r="T6118" s="95" t="str">
        <f t="shared" si="450"/>
        <v/>
      </c>
      <c r="U6118" s="32">
        <f t="shared" si="451"/>
        <v>0</v>
      </c>
      <c r="V6118" s="22" t="str">
        <f t="shared" si="452"/>
        <v/>
      </c>
      <c r="X6118" s="33"/>
      <c r="Y6118" s="33"/>
    </row>
    <row r="6119" spans="1:25" x14ac:dyDescent="0.2">
      <c r="A6119" s="93"/>
      <c r="B6119" s="94" t="str">
        <f>IFERROR(VLOOKUP($A6119,HeadJournal!$A$1:$NTR$890,COLUMN(HeadJournal!B$1),0),"")</f>
        <v/>
      </c>
      <c r="C6119" s="94" t="str">
        <f>IFERROR(VLOOKUP($A6119,HeadJournal!$A$1:$NTR$890,COLUMN(HeadJournal!C$1),0),"")</f>
        <v/>
      </c>
      <c r="D6119" s="125" t="str">
        <f>IFERROR(VLOOKUP($A6119,HeadJournal!$A$1:$NTR$890,COLUMN(HeadJournal!D$1),0),"")</f>
        <v/>
      </c>
      <c r="E6119" s="95" t="str">
        <f>IFERROR(VLOOKUP($A6119,HeadJournal!$A$1:$NTR$890,COLUMN(HeadJournal!G$1),0),"")</f>
        <v/>
      </c>
      <c r="F6119" s="95" t="str">
        <f t="shared" si="449"/>
        <v/>
      </c>
      <c r="G6119" s="97"/>
      <c r="H6119" s="161"/>
      <c r="I6119" s="97"/>
      <c r="J6119" s="97"/>
      <c r="K6119" s="29"/>
      <c r="L6119" s="29"/>
      <c r="M6119" s="30">
        <f>IFERROR(VLOOKUP($A6119,HeadJournal!$A$1:$J$890,COLUMN(HeadJournal!I$1),0)*($K6119+$L6119)/(SUMIF($A:$A,$A6119,$K:$K)+SUMIF($A:$A,$A6119,$L:$L)),0)</f>
        <v>0</v>
      </c>
      <c r="N6119" s="30">
        <f>IFERROR((VLOOKUP($A6119,HeadJournal!$A$1:$K$890,COLUMN(HeadJournal!K$1),0)-VLOOKUP($A6119,HeadJournal!$A$1:$K$890,COLUMN(HeadJournal!J$1),0))*($K6119+$L6119)/(SUMIF($A:$A,$A6119,$K:$K)+SUMIF($A:$A,$A6119,$L:$L)),0)</f>
        <v>0</v>
      </c>
      <c r="O6119" s="30">
        <f>IFERROR((VLOOKUP($A6119,HeadJournal!$A$1:$L$890,COLUMN(HeadJournal!L$1),0)*($K6119+$L6119)/(SUMIF($A:$A,$A6119,$K:$K)+SUMIF($A:$A,$A6119,$L:$L)))/VLOOKUP($A6119,HeadJournal!$A$1:$L$890,COLUMN(HeadJournal!H$1),0),0)</f>
        <v>0</v>
      </c>
      <c r="P6119" s="30">
        <f>IFERROR(SUM(K6119:O6119)*VLOOKUP($A6119,HeadJournal!$A$1:$L$890,COLUMN(HeadJournal!H$1),0),0)</f>
        <v>0</v>
      </c>
      <c r="Q6119" s="29"/>
      <c r="R6119" s="31"/>
      <c r="S6119" s="31"/>
      <c r="T6119" s="95" t="str">
        <f t="shared" si="450"/>
        <v/>
      </c>
      <c r="U6119" s="32">
        <f t="shared" si="451"/>
        <v>0</v>
      </c>
      <c r="V6119" s="22" t="str">
        <f t="shared" si="452"/>
        <v/>
      </c>
      <c r="X6119" s="33"/>
      <c r="Y6119" s="33"/>
    </row>
    <row r="6120" spans="1:25" x14ac:dyDescent="0.2">
      <c r="A6120" s="93"/>
      <c r="B6120" s="94" t="str">
        <f>IFERROR(VLOOKUP($A6120,HeadJournal!$A$1:$NTR$890,COLUMN(HeadJournal!B$1),0),"")</f>
        <v/>
      </c>
      <c r="C6120" s="94" t="str">
        <f>IFERROR(VLOOKUP($A6120,HeadJournal!$A$1:$NTR$890,COLUMN(HeadJournal!C$1),0),"")</f>
        <v/>
      </c>
      <c r="D6120" s="125" t="str">
        <f>IFERROR(VLOOKUP($A6120,HeadJournal!$A$1:$NTR$890,COLUMN(HeadJournal!D$1),0),"")</f>
        <v/>
      </c>
      <c r="E6120" s="95" t="str">
        <f>IFERROR(VLOOKUP($A6120,HeadJournal!$A$1:$NTR$890,COLUMN(HeadJournal!G$1),0),"")</f>
        <v/>
      </c>
      <c r="F6120" s="95" t="str">
        <f t="shared" ref="F6120:F6231" si="453">IFERROR(TEXT(E6120, "ГГГГ ММ"),"")</f>
        <v/>
      </c>
      <c r="G6120" s="97"/>
      <c r="H6120" s="161"/>
      <c r="I6120" s="97"/>
      <c r="J6120" s="97"/>
      <c r="K6120" s="29"/>
      <c r="L6120" s="29"/>
      <c r="M6120" s="30">
        <f>IFERROR(VLOOKUP($A6120,HeadJournal!$A$1:$J$890,COLUMN(HeadJournal!I$1),0)*($K6120+$L6120)/(SUMIF($A:$A,$A6120,$K:$K)+SUMIF($A:$A,$A6120,$L:$L)),0)</f>
        <v>0</v>
      </c>
      <c r="N6120" s="30">
        <f>IFERROR((VLOOKUP($A6120,HeadJournal!$A$1:$K$890,COLUMN(HeadJournal!K$1),0)-VLOOKUP($A6120,HeadJournal!$A$1:$K$890,COLUMN(HeadJournal!J$1),0))*($K6120+$L6120)/(SUMIF($A:$A,$A6120,$K:$K)+SUMIF($A:$A,$A6120,$L:$L)),0)</f>
        <v>0</v>
      </c>
      <c r="O6120" s="30">
        <f>IFERROR((VLOOKUP($A6120,HeadJournal!$A$1:$L$890,COLUMN(HeadJournal!L$1),0)*($K6120+$L6120)/(SUMIF($A:$A,$A6120,$K:$K)+SUMIF($A:$A,$A6120,$L:$L)))/VLOOKUP($A6120,HeadJournal!$A$1:$L$890,COLUMN(HeadJournal!H$1),0),0)</f>
        <v>0</v>
      </c>
      <c r="P6120" s="30">
        <f>IFERROR(SUM(K6120:O6120)*VLOOKUP($A6120,HeadJournal!$A$1:$L$890,COLUMN(HeadJournal!H$1),0),0)</f>
        <v>0</v>
      </c>
      <c r="Q6120" s="29"/>
      <c r="R6120" s="31"/>
      <c r="S6120" s="31"/>
      <c r="T6120" s="95" t="str">
        <f t="shared" ref="T6120:T6231" si="454">IF(R6120="","",TEXT(R6120,"ГГГГ ММ"))</f>
        <v/>
      </c>
      <c r="U6120" s="32">
        <f t="shared" ref="U6120:U6231" si="455">Q6120-P6120</f>
        <v>0</v>
      </c>
      <c r="V6120" s="22" t="str">
        <f t="shared" ref="V6120:V6231" si="456">IF(Q6120&lt;&gt;0,IFERROR(U6120/P6120,""),"")</f>
        <v/>
      </c>
      <c r="X6120" s="33"/>
      <c r="Y6120" s="33"/>
    </row>
    <row r="6121" spans="1:25" x14ac:dyDescent="0.2">
      <c r="A6121" s="93"/>
      <c r="B6121" s="94" t="str">
        <f>IFERROR(VLOOKUP($A6121,HeadJournal!$A$1:$NTR$890,COLUMN(HeadJournal!B$1),0),"")</f>
        <v/>
      </c>
      <c r="C6121" s="94" t="str">
        <f>IFERROR(VLOOKUP($A6121,HeadJournal!$A$1:$NTR$890,COLUMN(HeadJournal!C$1),0),"")</f>
        <v/>
      </c>
      <c r="D6121" s="125" t="str">
        <f>IFERROR(VLOOKUP($A6121,HeadJournal!$A$1:$NTR$890,COLUMN(HeadJournal!D$1),0),"")</f>
        <v/>
      </c>
      <c r="E6121" s="95" t="str">
        <f>IFERROR(VLOOKUP($A6121,HeadJournal!$A$1:$NTR$890,COLUMN(HeadJournal!G$1),0),"")</f>
        <v/>
      </c>
      <c r="F6121" s="95" t="str">
        <f t="shared" si="453"/>
        <v/>
      </c>
      <c r="G6121" s="97"/>
      <c r="H6121" s="161"/>
      <c r="I6121" s="97"/>
      <c r="J6121" s="97"/>
      <c r="K6121" s="29"/>
      <c r="L6121" s="29"/>
      <c r="M6121" s="30">
        <f>IFERROR(VLOOKUP($A6121,HeadJournal!$A$1:$J$890,COLUMN(HeadJournal!I$1),0)*($K6121+$L6121)/(SUMIF($A:$A,$A6121,$K:$K)+SUMIF($A:$A,$A6121,$L:$L)),0)</f>
        <v>0</v>
      </c>
      <c r="N6121" s="30">
        <f>IFERROR((VLOOKUP($A6121,HeadJournal!$A$1:$K$890,COLUMN(HeadJournal!K$1),0)-VLOOKUP($A6121,HeadJournal!$A$1:$K$890,COLUMN(HeadJournal!J$1),0))*($K6121+$L6121)/(SUMIF($A:$A,$A6121,$K:$K)+SUMIF($A:$A,$A6121,$L:$L)),0)</f>
        <v>0</v>
      </c>
      <c r="O6121" s="30">
        <f>IFERROR((VLOOKUP($A6121,HeadJournal!$A$1:$L$890,COLUMN(HeadJournal!L$1),0)*($K6121+$L6121)/(SUMIF($A:$A,$A6121,$K:$K)+SUMIF($A:$A,$A6121,$L:$L)))/VLOOKUP($A6121,HeadJournal!$A$1:$L$890,COLUMN(HeadJournal!H$1),0),0)</f>
        <v>0</v>
      </c>
      <c r="P6121" s="30">
        <f>IFERROR(SUM(K6121:O6121)*VLOOKUP($A6121,HeadJournal!$A$1:$L$890,COLUMN(HeadJournal!H$1),0),0)</f>
        <v>0</v>
      </c>
      <c r="Q6121" s="29"/>
      <c r="R6121" s="31"/>
      <c r="S6121" s="31"/>
      <c r="T6121" s="95" t="str">
        <f t="shared" si="454"/>
        <v/>
      </c>
      <c r="U6121" s="32">
        <f t="shared" si="455"/>
        <v>0</v>
      </c>
      <c r="V6121" s="22" t="str">
        <f t="shared" si="456"/>
        <v/>
      </c>
      <c r="X6121" s="33"/>
      <c r="Y6121" s="33"/>
    </row>
    <row r="6122" spans="1:25" x14ac:dyDescent="0.2">
      <c r="A6122" s="93"/>
      <c r="B6122" s="94" t="str">
        <f>IFERROR(VLOOKUP($A6122,HeadJournal!$A$1:$NTR$890,COLUMN(HeadJournal!B$1),0),"")</f>
        <v/>
      </c>
      <c r="C6122" s="94" t="str">
        <f>IFERROR(VLOOKUP($A6122,HeadJournal!$A$1:$NTR$890,COLUMN(HeadJournal!C$1),0),"")</f>
        <v/>
      </c>
      <c r="D6122" s="125" t="str">
        <f>IFERROR(VLOOKUP($A6122,HeadJournal!$A$1:$NTR$890,COLUMN(HeadJournal!D$1),0),"")</f>
        <v/>
      </c>
      <c r="E6122" s="95" t="str">
        <f>IFERROR(VLOOKUP($A6122,HeadJournal!$A$1:$NTR$890,COLUMN(HeadJournal!G$1),0),"")</f>
        <v/>
      </c>
      <c r="F6122" s="95" t="str">
        <f t="shared" si="453"/>
        <v/>
      </c>
      <c r="G6122" s="97"/>
      <c r="H6122" s="161"/>
      <c r="I6122" s="97"/>
      <c r="J6122" s="97"/>
      <c r="K6122" s="29"/>
      <c r="L6122" s="29"/>
      <c r="M6122" s="30">
        <f>IFERROR(VLOOKUP($A6122,HeadJournal!$A$1:$J$890,COLUMN(HeadJournal!I$1),0)*($K6122+$L6122)/(SUMIF($A:$A,$A6122,$K:$K)+SUMIF($A:$A,$A6122,$L:$L)),0)</f>
        <v>0</v>
      </c>
      <c r="N6122" s="30">
        <f>IFERROR((VLOOKUP($A6122,HeadJournal!$A$1:$K$890,COLUMN(HeadJournal!K$1),0)-VLOOKUP($A6122,HeadJournal!$A$1:$K$890,COLUMN(HeadJournal!J$1),0))*($K6122+$L6122)/(SUMIF($A:$A,$A6122,$K:$K)+SUMIF($A:$A,$A6122,$L:$L)),0)</f>
        <v>0</v>
      </c>
      <c r="O6122" s="30">
        <f>IFERROR((VLOOKUP($A6122,HeadJournal!$A$1:$L$890,COLUMN(HeadJournal!L$1),0)*($K6122+$L6122)/(SUMIF($A:$A,$A6122,$K:$K)+SUMIF($A:$A,$A6122,$L:$L)))/VLOOKUP($A6122,HeadJournal!$A$1:$L$890,COLUMN(HeadJournal!H$1),0),0)</f>
        <v>0</v>
      </c>
      <c r="P6122" s="30">
        <f>IFERROR(SUM(K6122:O6122)*VLOOKUP($A6122,HeadJournal!$A$1:$L$890,COLUMN(HeadJournal!H$1),0),0)</f>
        <v>0</v>
      </c>
      <c r="Q6122" s="29"/>
      <c r="R6122" s="31"/>
      <c r="S6122" s="31"/>
      <c r="T6122" s="95" t="str">
        <f t="shared" si="454"/>
        <v/>
      </c>
      <c r="U6122" s="32">
        <f t="shared" si="455"/>
        <v>0</v>
      </c>
      <c r="V6122" s="22" t="str">
        <f t="shared" si="456"/>
        <v/>
      </c>
      <c r="X6122" s="33"/>
      <c r="Y6122" s="33"/>
    </row>
    <row r="6123" spans="1:25" x14ac:dyDescent="0.2">
      <c r="A6123" s="93"/>
      <c r="B6123" s="94" t="str">
        <f>IFERROR(VLOOKUP($A6123,HeadJournal!$A$1:$NTR$890,COLUMN(HeadJournal!B$1),0),"")</f>
        <v/>
      </c>
      <c r="C6123" s="94" t="str">
        <f>IFERROR(VLOOKUP($A6123,HeadJournal!$A$1:$NTR$890,COLUMN(HeadJournal!C$1),0),"")</f>
        <v/>
      </c>
      <c r="D6123" s="125" t="str">
        <f>IFERROR(VLOOKUP($A6123,HeadJournal!$A$1:$NTR$890,COLUMN(HeadJournal!D$1),0),"")</f>
        <v/>
      </c>
      <c r="E6123" s="95" t="str">
        <f>IFERROR(VLOOKUP($A6123,HeadJournal!$A$1:$NTR$890,COLUMN(HeadJournal!G$1),0),"")</f>
        <v/>
      </c>
      <c r="F6123" s="95" t="str">
        <f t="shared" si="453"/>
        <v/>
      </c>
      <c r="G6123" s="97"/>
      <c r="H6123" s="161"/>
      <c r="I6123" s="97"/>
      <c r="J6123" s="97"/>
      <c r="K6123" s="29"/>
      <c r="L6123" s="29"/>
      <c r="M6123" s="30">
        <f>IFERROR(VLOOKUP($A6123,HeadJournal!$A$1:$J$890,COLUMN(HeadJournal!I$1),0)*($K6123+$L6123)/(SUMIF($A:$A,$A6123,$K:$K)+SUMIF($A:$A,$A6123,$L:$L)),0)</f>
        <v>0</v>
      </c>
      <c r="N6123" s="30">
        <f>IFERROR((VLOOKUP($A6123,HeadJournal!$A$1:$K$890,COLUMN(HeadJournal!K$1),0)-VLOOKUP($A6123,HeadJournal!$A$1:$K$890,COLUMN(HeadJournal!J$1),0))*($K6123+$L6123)/(SUMIF($A:$A,$A6123,$K:$K)+SUMIF($A:$A,$A6123,$L:$L)),0)</f>
        <v>0</v>
      </c>
      <c r="O6123" s="30">
        <f>IFERROR((VLOOKUP($A6123,HeadJournal!$A$1:$L$890,COLUMN(HeadJournal!L$1),0)*($K6123+$L6123)/(SUMIF($A:$A,$A6123,$K:$K)+SUMIF($A:$A,$A6123,$L:$L)))/VLOOKUP($A6123,HeadJournal!$A$1:$L$890,COLUMN(HeadJournal!H$1),0),0)</f>
        <v>0</v>
      </c>
      <c r="P6123" s="30">
        <f>IFERROR(SUM(K6123:O6123)*VLOOKUP($A6123,HeadJournal!$A$1:$L$890,COLUMN(HeadJournal!H$1),0),0)</f>
        <v>0</v>
      </c>
      <c r="Q6123" s="29"/>
      <c r="R6123" s="31"/>
      <c r="S6123" s="31"/>
      <c r="T6123" s="95" t="str">
        <f t="shared" si="454"/>
        <v/>
      </c>
      <c r="U6123" s="32">
        <f t="shared" si="455"/>
        <v>0</v>
      </c>
      <c r="V6123" s="22" t="str">
        <f t="shared" si="456"/>
        <v/>
      </c>
      <c r="X6123" s="33"/>
      <c r="Y6123" s="33"/>
    </row>
    <row r="6124" spans="1:25" x14ac:dyDescent="0.2">
      <c r="A6124" s="93"/>
      <c r="B6124" s="94" t="str">
        <f>IFERROR(VLOOKUP($A6124,HeadJournal!$A$1:$NTR$890,COLUMN(HeadJournal!B$1),0),"")</f>
        <v/>
      </c>
      <c r="C6124" s="94" t="str">
        <f>IFERROR(VLOOKUP($A6124,HeadJournal!$A$1:$NTR$890,COLUMN(HeadJournal!C$1),0),"")</f>
        <v/>
      </c>
      <c r="D6124" s="125" t="str">
        <f>IFERROR(VLOOKUP($A6124,HeadJournal!$A$1:$NTR$890,COLUMN(HeadJournal!D$1),0),"")</f>
        <v/>
      </c>
      <c r="E6124" s="95" t="str">
        <f>IFERROR(VLOOKUP($A6124,HeadJournal!$A$1:$NTR$890,COLUMN(HeadJournal!G$1),0),"")</f>
        <v/>
      </c>
      <c r="F6124" s="95" t="str">
        <f t="shared" si="453"/>
        <v/>
      </c>
      <c r="G6124" s="97"/>
      <c r="H6124" s="161"/>
      <c r="I6124" s="97"/>
      <c r="J6124" s="97"/>
      <c r="K6124" s="29"/>
      <c r="L6124" s="29"/>
      <c r="M6124" s="30">
        <f>IFERROR(VLOOKUP($A6124,HeadJournal!$A$1:$J$890,COLUMN(HeadJournal!I$1),0)*($K6124+$L6124)/(SUMIF($A:$A,$A6124,$K:$K)+SUMIF($A:$A,$A6124,$L:$L)),0)</f>
        <v>0</v>
      </c>
      <c r="N6124" s="30">
        <f>IFERROR((VLOOKUP($A6124,HeadJournal!$A$1:$K$890,COLUMN(HeadJournal!K$1),0)-VLOOKUP($A6124,HeadJournal!$A$1:$K$890,COLUMN(HeadJournal!J$1),0))*($K6124+$L6124)/(SUMIF($A:$A,$A6124,$K:$K)+SUMIF($A:$A,$A6124,$L:$L)),0)</f>
        <v>0</v>
      </c>
      <c r="O6124" s="30">
        <f>IFERROR((VLOOKUP($A6124,HeadJournal!$A$1:$L$890,COLUMN(HeadJournal!L$1),0)*($K6124+$L6124)/(SUMIF($A:$A,$A6124,$K:$K)+SUMIF($A:$A,$A6124,$L:$L)))/VLOOKUP($A6124,HeadJournal!$A$1:$L$890,COLUMN(HeadJournal!H$1),0),0)</f>
        <v>0</v>
      </c>
      <c r="P6124" s="30">
        <f>IFERROR(SUM(K6124:O6124)*VLOOKUP($A6124,HeadJournal!$A$1:$L$890,COLUMN(HeadJournal!H$1),0),0)</f>
        <v>0</v>
      </c>
      <c r="Q6124" s="29"/>
      <c r="R6124" s="31"/>
      <c r="S6124" s="31"/>
      <c r="T6124" s="95" t="str">
        <f t="shared" si="454"/>
        <v/>
      </c>
      <c r="U6124" s="32">
        <f t="shared" si="455"/>
        <v>0</v>
      </c>
      <c r="V6124" s="22" t="str">
        <f t="shared" si="456"/>
        <v/>
      </c>
      <c r="X6124" s="33"/>
      <c r="Y6124" s="33"/>
    </row>
    <row r="6125" spans="1:25" x14ac:dyDescent="0.2">
      <c r="A6125" s="93"/>
      <c r="B6125" s="94" t="str">
        <f>IFERROR(VLOOKUP($A6125,HeadJournal!$A$1:$NTR$890,COLUMN(HeadJournal!B$1),0),"")</f>
        <v/>
      </c>
      <c r="C6125" s="94" t="str">
        <f>IFERROR(VLOOKUP($A6125,HeadJournal!$A$1:$NTR$890,COLUMN(HeadJournal!C$1),0),"")</f>
        <v/>
      </c>
      <c r="D6125" s="125" t="str">
        <f>IFERROR(VLOOKUP($A6125,HeadJournal!$A$1:$NTR$890,COLUMN(HeadJournal!D$1),0),"")</f>
        <v/>
      </c>
      <c r="E6125" s="95" t="str">
        <f>IFERROR(VLOOKUP($A6125,HeadJournal!$A$1:$NTR$890,COLUMN(HeadJournal!G$1),0),"")</f>
        <v/>
      </c>
      <c r="F6125" s="95" t="str">
        <f t="shared" si="453"/>
        <v/>
      </c>
      <c r="G6125" s="97"/>
      <c r="H6125" s="161"/>
      <c r="I6125" s="97"/>
      <c r="J6125" s="97"/>
      <c r="K6125" s="29"/>
      <c r="L6125" s="29"/>
      <c r="M6125" s="30">
        <f>IFERROR(VLOOKUP($A6125,HeadJournal!$A$1:$J$890,COLUMN(HeadJournal!I$1),0)*($K6125+$L6125)/(SUMIF($A:$A,$A6125,$K:$K)+SUMIF($A:$A,$A6125,$L:$L)),0)</f>
        <v>0</v>
      </c>
      <c r="N6125" s="30">
        <f>IFERROR((VLOOKUP($A6125,HeadJournal!$A$1:$K$890,COLUMN(HeadJournal!K$1),0)-VLOOKUP($A6125,HeadJournal!$A$1:$K$890,COLUMN(HeadJournal!J$1),0))*($K6125+$L6125)/(SUMIF($A:$A,$A6125,$K:$K)+SUMIF($A:$A,$A6125,$L:$L)),0)</f>
        <v>0</v>
      </c>
      <c r="O6125" s="30">
        <f>IFERROR((VLOOKUP($A6125,HeadJournal!$A$1:$L$890,COLUMN(HeadJournal!L$1),0)*($K6125+$L6125)/(SUMIF($A:$A,$A6125,$K:$K)+SUMIF($A:$A,$A6125,$L:$L)))/VLOOKUP($A6125,HeadJournal!$A$1:$L$890,COLUMN(HeadJournal!H$1),0),0)</f>
        <v>0</v>
      </c>
      <c r="P6125" s="30">
        <f>IFERROR(SUM(K6125:O6125)*VLOOKUP($A6125,HeadJournal!$A$1:$L$890,COLUMN(HeadJournal!H$1),0),0)</f>
        <v>0</v>
      </c>
      <c r="Q6125" s="29"/>
      <c r="R6125" s="31"/>
      <c r="S6125" s="31"/>
      <c r="T6125" s="95" t="str">
        <f t="shared" si="454"/>
        <v/>
      </c>
      <c r="U6125" s="32">
        <f t="shared" si="455"/>
        <v>0</v>
      </c>
      <c r="V6125" s="22" t="str">
        <f t="shared" si="456"/>
        <v/>
      </c>
      <c r="X6125" s="33"/>
      <c r="Y6125" s="33"/>
    </row>
    <row r="6126" spans="1:25" x14ac:dyDescent="0.2">
      <c r="A6126" s="93"/>
      <c r="B6126" s="94" t="str">
        <f>IFERROR(VLOOKUP($A6126,HeadJournal!$A$1:$NTR$890,COLUMN(HeadJournal!B$1),0),"")</f>
        <v/>
      </c>
      <c r="C6126" s="94" t="str">
        <f>IFERROR(VLOOKUP($A6126,HeadJournal!$A$1:$NTR$890,COLUMN(HeadJournal!C$1),0),"")</f>
        <v/>
      </c>
      <c r="D6126" s="125" t="str">
        <f>IFERROR(VLOOKUP($A6126,HeadJournal!$A$1:$NTR$890,COLUMN(HeadJournal!D$1),0),"")</f>
        <v/>
      </c>
      <c r="E6126" s="95" t="str">
        <f>IFERROR(VLOOKUP($A6126,HeadJournal!$A$1:$NTR$890,COLUMN(HeadJournal!G$1),0),"")</f>
        <v/>
      </c>
      <c r="F6126" s="95" t="str">
        <f t="shared" si="453"/>
        <v/>
      </c>
      <c r="G6126" s="97"/>
      <c r="H6126" s="161"/>
      <c r="I6126" s="97"/>
      <c r="J6126" s="97"/>
      <c r="K6126" s="29"/>
      <c r="L6126" s="29"/>
      <c r="M6126" s="30">
        <f>IFERROR(VLOOKUP($A6126,HeadJournal!$A$1:$J$890,COLUMN(HeadJournal!I$1),0)*($K6126+$L6126)/(SUMIF($A:$A,$A6126,$K:$K)+SUMIF($A:$A,$A6126,$L:$L)),0)</f>
        <v>0</v>
      </c>
      <c r="N6126" s="30">
        <f>IFERROR((VLOOKUP($A6126,HeadJournal!$A$1:$K$890,COLUMN(HeadJournal!K$1),0)-VLOOKUP($A6126,HeadJournal!$A$1:$K$890,COLUMN(HeadJournal!J$1),0))*($K6126+$L6126)/(SUMIF($A:$A,$A6126,$K:$K)+SUMIF($A:$A,$A6126,$L:$L)),0)</f>
        <v>0</v>
      </c>
      <c r="O6126" s="30">
        <f>IFERROR((VLOOKUP($A6126,HeadJournal!$A$1:$L$890,COLUMN(HeadJournal!L$1),0)*($K6126+$L6126)/(SUMIF($A:$A,$A6126,$K:$K)+SUMIF($A:$A,$A6126,$L:$L)))/VLOOKUP($A6126,HeadJournal!$A$1:$L$890,COLUMN(HeadJournal!H$1),0),0)</f>
        <v>0</v>
      </c>
      <c r="P6126" s="30">
        <f>IFERROR(SUM(K6126:O6126)*VLOOKUP($A6126,HeadJournal!$A$1:$L$890,COLUMN(HeadJournal!H$1),0),0)</f>
        <v>0</v>
      </c>
      <c r="Q6126" s="29"/>
      <c r="R6126" s="31"/>
      <c r="S6126" s="31"/>
      <c r="T6126" s="95" t="str">
        <f t="shared" si="454"/>
        <v/>
      </c>
      <c r="U6126" s="32">
        <f t="shared" si="455"/>
        <v>0</v>
      </c>
      <c r="V6126" s="22" t="str">
        <f t="shared" si="456"/>
        <v/>
      </c>
      <c r="X6126" s="33"/>
      <c r="Y6126" s="33"/>
    </row>
    <row r="6127" spans="1:25" x14ac:dyDescent="0.2">
      <c r="A6127" s="93"/>
      <c r="B6127" s="94" t="str">
        <f>IFERROR(VLOOKUP($A6127,HeadJournal!$A$1:$NTR$890,COLUMN(HeadJournal!B$1),0),"")</f>
        <v/>
      </c>
      <c r="C6127" s="94" t="str">
        <f>IFERROR(VLOOKUP($A6127,HeadJournal!$A$1:$NTR$890,COLUMN(HeadJournal!C$1),0),"")</f>
        <v/>
      </c>
      <c r="D6127" s="125" t="str">
        <f>IFERROR(VLOOKUP($A6127,HeadJournal!$A$1:$NTR$890,COLUMN(HeadJournal!D$1),0),"")</f>
        <v/>
      </c>
      <c r="E6127" s="95" t="str">
        <f>IFERROR(VLOOKUP($A6127,HeadJournal!$A$1:$NTR$890,COLUMN(HeadJournal!G$1),0),"")</f>
        <v/>
      </c>
      <c r="F6127" s="95" t="str">
        <f t="shared" si="453"/>
        <v/>
      </c>
      <c r="G6127" s="97"/>
      <c r="H6127" s="161"/>
      <c r="I6127" s="97"/>
      <c r="J6127" s="97"/>
      <c r="K6127" s="29"/>
      <c r="L6127" s="29"/>
      <c r="M6127" s="30">
        <f>IFERROR(VLOOKUP($A6127,HeadJournal!$A$1:$J$890,COLUMN(HeadJournal!I$1),0)*($K6127+$L6127)/(SUMIF($A:$A,$A6127,$K:$K)+SUMIF($A:$A,$A6127,$L:$L)),0)</f>
        <v>0</v>
      </c>
      <c r="N6127" s="30">
        <f>IFERROR((VLOOKUP($A6127,HeadJournal!$A$1:$K$890,COLUMN(HeadJournal!K$1),0)-VLOOKUP($A6127,HeadJournal!$A$1:$K$890,COLUMN(HeadJournal!J$1),0))*($K6127+$L6127)/(SUMIF($A:$A,$A6127,$K:$K)+SUMIF($A:$A,$A6127,$L:$L)),0)</f>
        <v>0</v>
      </c>
      <c r="O6127" s="30">
        <f>IFERROR((VLOOKUP($A6127,HeadJournal!$A$1:$L$890,COLUMN(HeadJournal!L$1),0)*($K6127+$L6127)/(SUMIF($A:$A,$A6127,$K:$K)+SUMIF($A:$A,$A6127,$L:$L)))/VLOOKUP($A6127,HeadJournal!$A$1:$L$890,COLUMN(HeadJournal!H$1),0),0)</f>
        <v>0</v>
      </c>
      <c r="P6127" s="30">
        <f>IFERROR(SUM(K6127:O6127)*VLOOKUP($A6127,HeadJournal!$A$1:$L$890,COLUMN(HeadJournal!H$1),0),0)</f>
        <v>0</v>
      </c>
      <c r="Q6127" s="29"/>
      <c r="R6127" s="31"/>
      <c r="S6127" s="31"/>
      <c r="T6127" s="95" t="str">
        <f t="shared" si="454"/>
        <v/>
      </c>
      <c r="U6127" s="32">
        <f t="shared" si="455"/>
        <v>0</v>
      </c>
      <c r="V6127" s="22" t="str">
        <f t="shared" si="456"/>
        <v/>
      </c>
      <c r="X6127" s="33"/>
      <c r="Y6127" s="33"/>
    </row>
    <row r="6128" spans="1:25" x14ac:dyDescent="0.2">
      <c r="A6128" s="93"/>
      <c r="B6128" s="94" t="str">
        <f>IFERROR(VLOOKUP($A6128,HeadJournal!$A$1:$NTR$890,COLUMN(HeadJournal!B$1),0),"")</f>
        <v/>
      </c>
      <c r="C6128" s="94" t="str">
        <f>IFERROR(VLOOKUP($A6128,HeadJournal!$A$1:$NTR$890,COLUMN(HeadJournal!C$1),0),"")</f>
        <v/>
      </c>
      <c r="D6128" s="125" t="str">
        <f>IFERROR(VLOOKUP($A6128,HeadJournal!$A$1:$NTR$890,COLUMN(HeadJournal!D$1),0),"")</f>
        <v/>
      </c>
      <c r="E6128" s="95" t="str">
        <f>IFERROR(VLOOKUP($A6128,HeadJournal!$A$1:$NTR$890,COLUMN(HeadJournal!G$1),0),"")</f>
        <v/>
      </c>
      <c r="F6128" s="95" t="str">
        <f t="shared" si="453"/>
        <v/>
      </c>
      <c r="G6128" s="97"/>
      <c r="H6128" s="161"/>
      <c r="I6128" s="97"/>
      <c r="J6128" s="97"/>
      <c r="K6128" s="29"/>
      <c r="L6128" s="29"/>
      <c r="M6128" s="30">
        <f>IFERROR(VLOOKUP($A6128,HeadJournal!$A$1:$J$890,COLUMN(HeadJournal!I$1),0)*($K6128+$L6128)/(SUMIF($A:$A,$A6128,$K:$K)+SUMIF($A:$A,$A6128,$L:$L)),0)</f>
        <v>0</v>
      </c>
      <c r="N6128" s="30">
        <f>IFERROR((VLOOKUP($A6128,HeadJournal!$A$1:$K$890,COLUMN(HeadJournal!K$1),0)-VLOOKUP($A6128,HeadJournal!$A$1:$K$890,COLUMN(HeadJournal!J$1),0))*($K6128+$L6128)/(SUMIF($A:$A,$A6128,$K:$K)+SUMIF($A:$A,$A6128,$L:$L)),0)</f>
        <v>0</v>
      </c>
      <c r="O6128" s="30">
        <f>IFERROR((VLOOKUP($A6128,HeadJournal!$A$1:$L$890,COLUMN(HeadJournal!L$1),0)*($K6128+$L6128)/(SUMIF($A:$A,$A6128,$K:$K)+SUMIF($A:$A,$A6128,$L:$L)))/VLOOKUP($A6128,HeadJournal!$A$1:$L$890,COLUMN(HeadJournal!H$1),0),0)</f>
        <v>0</v>
      </c>
      <c r="P6128" s="30">
        <f>IFERROR(SUM(K6128:O6128)*VLOOKUP($A6128,HeadJournal!$A$1:$L$890,COLUMN(HeadJournal!H$1),0),0)</f>
        <v>0</v>
      </c>
      <c r="Q6128" s="29"/>
      <c r="R6128" s="31"/>
      <c r="S6128" s="31"/>
      <c r="T6128" s="95" t="str">
        <f t="shared" si="454"/>
        <v/>
      </c>
      <c r="U6128" s="32">
        <f t="shared" si="455"/>
        <v>0</v>
      </c>
      <c r="V6128" s="22" t="str">
        <f t="shared" si="456"/>
        <v/>
      </c>
      <c r="X6128" s="33"/>
      <c r="Y6128" s="33"/>
    </row>
    <row r="6129" spans="1:25" x14ac:dyDescent="0.2">
      <c r="A6129" s="93"/>
      <c r="B6129" s="94" t="str">
        <f>IFERROR(VLOOKUP($A6129,HeadJournal!$A$1:$NTR$890,COLUMN(HeadJournal!B$1),0),"")</f>
        <v/>
      </c>
      <c r="C6129" s="94" t="str">
        <f>IFERROR(VLOOKUP($A6129,HeadJournal!$A$1:$NTR$890,COLUMN(HeadJournal!C$1),0),"")</f>
        <v/>
      </c>
      <c r="D6129" s="125" t="str">
        <f>IFERROR(VLOOKUP($A6129,HeadJournal!$A$1:$NTR$890,COLUMN(HeadJournal!D$1),0),"")</f>
        <v/>
      </c>
      <c r="E6129" s="95" t="str">
        <f>IFERROR(VLOOKUP($A6129,HeadJournal!$A$1:$NTR$890,COLUMN(HeadJournal!G$1),0),"")</f>
        <v/>
      </c>
      <c r="F6129" s="95" t="str">
        <f t="shared" si="453"/>
        <v/>
      </c>
      <c r="G6129" s="97"/>
      <c r="H6129" s="161"/>
      <c r="I6129" s="97"/>
      <c r="J6129" s="97"/>
      <c r="K6129" s="29"/>
      <c r="L6129" s="29"/>
      <c r="M6129" s="30">
        <f>IFERROR(VLOOKUP($A6129,HeadJournal!$A$1:$J$890,COLUMN(HeadJournal!I$1),0)*($K6129+$L6129)/(SUMIF($A:$A,$A6129,$K:$K)+SUMIF($A:$A,$A6129,$L:$L)),0)</f>
        <v>0</v>
      </c>
      <c r="N6129" s="30">
        <f>IFERROR((VLOOKUP($A6129,HeadJournal!$A$1:$K$890,COLUMN(HeadJournal!K$1),0)-VLOOKUP($A6129,HeadJournal!$A$1:$K$890,COLUMN(HeadJournal!J$1),0))*($K6129+$L6129)/(SUMIF($A:$A,$A6129,$K:$K)+SUMIF($A:$A,$A6129,$L:$L)),0)</f>
        <v>0</v>
      </c>
      <c r="O6129" s="30">
        <f>IFERROR((VLOOKUP($A6129,HeadJournal!$A$1:$L$890,COLUMN(HeadJournal!L$1),0)*($K6129+$L6129)/(SUMIF($A:$A,$A6129,$K:$K)+SUMIF($A:$A,$A6129,$L:$L)))/VLOOKUP($A6129,HeadJournal!$A$1:$L$890,COLUMN(HeadJournal!H$1),0),0)</f>
        <v>0</v>
      </c>
      <c r="P6129" s="30">
        <f>IFERROR(SUM(K6129:O6129)*VLOOKUP($A6129,HeadJournal!$A$1:$L$890,COLUMN(HeadJournal!H$1),0),0)</f>
        <v>0</v>
      </c>
      <c r="Q6129" s="29"/>
      <c r="R6129" s="31"/>
      <c r="S6129" s="31"/>
      <c r="T6129" s="95" t="str">
        <f t="shared" si="454"/>
        <v/>
      </c>
      <c r="U6129" s="32">
        <f t="shared" si="455"/>
        <v>0</v>
      </c>
      <c r="V6129" s="22" t="str">
        <f t="shared" si="456"/>
        <v/>
      </c>
      <c r="X6129" s="33"/>
      <c r="Y6129" s="33"/>
    </row>
    <row r="6130" spans="1:25" x14ac:dyDescent="0.2">
      <c r="A6130" s="93"/>
      <c r="B6130" s="94" t="str">
        <f>IFERROR(VLOOKUP($A6130,HeadJournal!$A$1:$NTR$890,COLUMN(HeadJournal!B$1),0),"")</f>
        <v/>
      </c>
      <c r="C6130" s="94" t="str">
        <f>IFERROR(VLOOKUP($A6130,HeadJournal!$A$1:$NTR$890,COLUMN(HeadJournal!C$1),0),"")</f>
        <v/>
      </c>
      <c r="D6130" s="125" t="str">
        <f>IFERROR(VLOOKUP($A6130,HeadJournal!$A$1:$NTR$890,COLUMN(HeadJournal!D$1),0),"")</f>
        <v/>
      </c>
      <c r="E6130" s="95" t="str">
        <f>IFERROR(VLOOKUP($A6130,HeadJournal!$A$1:$NTR$890,COLUMN(HeadJournal!G$1),0),"")</f>
        <v/>
      </c>
      <c r="F6130" s="95" t="str">
        <f t="shared" si="453"/>
        <v/>
      </c>
      <c r="G6130" s="97"/>
      <c r="H6130" s="161"/>
      <c r="I6130" s="97"/>
      <c r="J6130" s="97"/>
      <c r="K6130" s="29"/>
      <c r="L6130" s="29"/>
      <c r="M6130" s="30">
        <f>IFERROR(VLOOKUP($A6130,HeadJournal!$A$1:$J$890,COLUMN(HeadJournal!I$1),0)*($K6130+$L6130)/(SUMIF($A:$A,$A6130,$K:$K)+SUMIF($A:$A,$A6130,$L:$L)),0)</f>
        <v>0</v>
      </c>
      <c r="N6130" s="30">
        <f>IFERROR((VLOOKUP($A6130,HeadJournal!$A$1:$K$890,COLUMN(HeadJournal!K$1),0)-VLOOKUP($A6130,HeadJournal!$A$1:$K$890,COLUMN(HeadJournal!J$1),0))*($K6130+$L6130)/(SUMIF($A:$A,$A6130,$K:$K)+SUMIF($A:$A,$A6130,$L:$L)),0)</f>
        <v>0</v>
      </c>
      <c r="O6130" s="30">
        <f>IFERROR((VLOOKUP($A6130,HeadJournal!$A$1:$L$890,COLUMN(HeadJournal!L$1),0)*($K6130+$L6130)/(SUMIF($A:$A,$A6130,$K:$K)+SUMIF($A:$A,$A6130,$L:$L)))/VLOOKUP($A6130,HeadJournal!$A$1:$L$890,COLUMN(HeadJournal!H$1),0),0)</f>
        <v>0</v>
      </c>
      <c r="P6130" s="30">
        <f>IFERROR(SUM(K6130:O6130)*VLOOKUP($A6130,HeadJournal!$A$1:$L$890,COLUMN(HeadJournal!H$1),0),0)</f>
        <v>0</v>
      </c>
      <c r="Q6130" s="29"/>
      <c r="R6130" s="31"/>
      <c r="S6130" s="31"/>
      <c r="T6130" s="95" t="str">
        <f t="shared" si="454"/>
        <v/>
      </c>
      <c r="U6130" s="32">
        <f t="shared" si="455"/>
        <v>0</v>
      </c>
      <c r="V6130" s="22" t="str">
        <f t="shared" si="456"/>
        <v/>
      </c>
      <c r="X6130" s="33"/>
      <c r="Y6130" s="33"/>
    </row>
    <row r="6131" spans="1:25" x14ac:dyDescent="0.2">
      <c r="A6131" s="93"/>
      <c r="B6131" s="94" t="str">
        <f>IFERROR(VLOOKUP($A6131,HeadJournal!$A$1:$NTR$890,COLUMN(HeadJournal!B$1),0),"")</f>
        <v/>
      </c>
      <c r="C6131" s="94" t="str">
        <f>IFERROR(VLOOKUP($A6131,HeadJournal!$A$1:$NTR$890,COLUMN(HeadJournal!C$1),0),"")</f>
        <v/>
      </c>
      <c r="D6131" s="125" t="str">
        <f>IFERROR(VLOOKUP($A6131,HeadJournal!$A$1:$NTR$890,COLUMN(HeadJournal!D$1),0),"")</f>
        <v/>
      </c>
      <c r="E6131" s="95" t="str">
        <f>IFERROR(VLOOKUP($A6131,HeadJournal!$A$1:$NTR$890,COLUMN(HeadJournal!G$1),0),"")</f>
        <v/>
      </c>
      <c r="F6131" s="95" t="str">
        <f t="shared" si="453"/>
        <v/>
      </c>
      <c r="G6131" s="97"/>
      <c r="H6131" s="161"/>
      <c r="I6131" s="97"/>
      <c r="J6131" s="97"/>
      <c r="K6131" s="29"/>
      <c r="L6131" s="29"/>
      <c r="M6131" s="30">
        <f>IFERROR(VLOOKUP($A6131,HeadJournal!$A$1:$J$890,COLUMN(HeadJournal!I$1),0)*($K6131+$L6131)/(SUMIF($A:$A,$A6131,$K:$K)+SUMIF($A:$A,$A6131,$L:$L)),0)</f>
        <v>0</v>
      </c>
      <c r="N6131" s="30">
        <f>IFERROR((VLOOKUP($A6131,HeadJournal!$A$1:$K$890,COLUMN(HeadJournal!K$1),0)-VLOOKUP($A6131,HeadJournal!$A$1:$K$890,COLUMN(HeadJournal!J$1),0))*($K6131+$L6131)/(SUMIF($A:$A,$A6131,$K:$K)+SUMIF($A:$A,$A6131,$L:$L)),0)</f>
        <v>0</v>
      </c>
      <c r="O6131" s="30">
        <f>IFERROR((VLOOKUP($A6131,HeadJournal!$A$1:$L$890,COLUMN(HeadJournal!L$1),0)*($K6131+$L6131)/(SUMIF($A:$A,$A6131,$K:$K)+SUMIF($A:$A,$A6131,$L:$L)))/VLOOKUP($A6131,HeadJournal!$A$1:$L$890,COLUMN(HeadJournal!H$1),0),0)</f>
        <v>0</v>
      </c>
      <c r="P6131" s="30">
        <f>IFERROR(SUM(K6131:O6131)*VLOOKUP($A6131,HeadJournal!$A$1:$L$890,COLUMN(HeadJournal!H$1),0),0)</f>
        <v>0</v>
      </c>
      <c r="Q6131" s="29"/>
      <c r="R6131" s="31"/>
      <c r="S6131" s="31"/>
      <c r="T6131" s="95" t="str">
        <f t="shared" si="454"/>
        <v/>
      </c>
      <c r="U6131" s="32">
        <f t="shared" si="455"/>
        <v>0</v>
      </c>
      <c r="V6131" s="22" t="str">
        <f t="shared" si="456"/>
        <v/>
      </c>
      <c r="X6131" s="33"/>
      <c r="Y6131" s="33"/>
    </row>
    <row r="6132" spans="1:25" x14ac:dyDescent="0.2">
      <c r="A6132" s="93"/>
      <c r="B6132" s="94" t="str">
        <f>IFERROR(VLOOKUP($A6132,HeadJournal!$A$1:$NTR$890,COLUMN(HeadJournal!B$1),0),"")</f>
        <v/>
      </c>
      <c r="C6132" s="94" t="str">
        <f>IFERROR(VLOOKUP($A6132,HeadJournal!$A$1:$NTR$890,COLUMN(HeadJournal!C$1),0),"")</f>
        <v/>
      </c>
      <c r="D6132" s="125" t="str">
        <f>IFERROR(VLOOKUP($A6132,HeadJournal!$A$1:$NTR$890,COLUMN(HeadJournal!D$1),0),"")</f>
        <v/>
      </c>
      <c r="E6132" s="95" t="str">
        <f>IFERROR(VLOOKUP($A6132,HeadJournal!$A$1:$NTR$890,COLUMN(HeadJournal!G$1),0),"")</f>
        <v/>
      </c>
      <c r="F6132" s="95" t="str">
        <f t="shared" si="453"/>
        <v/>
      </c>
      <c r="G6132" s="97"/>
      <c r="H6132" s="161"/>
      <c r="I6132" s="97"/>
      <c r="J6132" s="97"/>
      <c r="K6132" s="29"/>
      <c r="L6132" s="29"/>
      <c r="M6132" s="30">
        <f>IFERROR(VLOOKUP($A6132,HeadJournal!$A$1:$J$890,COLUMN(HeadJournal!I$1),0)*($K6132+$L6132)/(SUMIF($A:$A,$A6132,$K:$K)+SUMIF($A:$A,$A6132,$L:$L)),0)</f>
        <v>0</v>
      </c>
      <c r="N6132" s="30">
        <f>IFERROR((VLOOKUP($A6132,HeadJournal!$A$1:$K$890,COLUMN(HeadJournal!K$1),0)-VLOOKUP($A6132,HeadJournal!$A$1:$K$890,COLUMN(HeadJournal!J$1),0))*($K6132+$L6132)/(SUMIF($A:$A,$A6132,$K:$K)+SUMIF($A:$A,$A6132,$L:$L)),0)</f>
        <v>0</v>
      </c>
      <c r="O6132" s="30">
        <f>IFERROR((VLOOKUP($A6132,HeadJournal!$A$1:$L$890,COLUMN(HeadJournal!L$1),0)*($K6132+$L6132)/(SUMIF($A:$A,$A6132,$K:$K)+SUMIF($A:$A,$A6132,$L:$L)))/VLOOKUP($A6132,HeadJournal!$A$1:$L$890,COLUMN(HeadJournal!H$1),0),0)</f>
        <v>0</v>
      </c>
      <c r="P6132" s="30">
        <f>IFERROR(SUM(K6132:O6132)*VLOOKUP($A6132,HeadJournal!$A$1:$L$890,COLUMN(HeadJournal!H$1),0),0)</f>
        <v>0</v>
      </c>
      <c r="Q6132" s="29"/>
      <c r="R6132" s="31"/>
      <c r="S6132" s="31"/>
      <c r="T6132" s="95" t="str">
        <f t="shared" si="454"/>
        <v/>
      </c>
      <c r="U6132" s="32">
        <f t="shared" si="455"/>
        <v>0</v>
      </c>
      <c r="V6132" s="22" t="str">
        <f t="shared" si="456"/>
        <v/>
      </c>
      <c r="X6132" s="33"/>
      <c r="Y6132" s="33"/>
    </row>
    <row r="6133" spans="1:25" x14ac:dyDescent="0.2">
      <c r="A6133" s="93"/>
      <c r="B6133" s="94" t="str">
        <f>IFERROR(VLOOKUP($A6133,HeadJournal!$A$1:$NTR$890,COLUMN(HeadJournal!B$1),0),"")</f>
        <v/>
      </c>
      <c r="C6133" s="94" t="str">
        <f>IFERROR(VLOOKUP($A6133,HeadJournal!$A$1:$NTR$890,COLUMN(HeadJournal!C$1),0),"")</f>
        <v/>
      </c>
      <c r="D6133" s="125" t="str">
        <f>IFERROR(VLOOKUP($A6133,HeadJournal!$A$1:$NTR$890,COLUMN(HeadJournal!D$1),0),"")</f>
        <v/>
      </c>
      <c r="E6133" s="95" t="str">
        <f>IFERROR(VLOOKUP($A6133,HeadJournal!$A$1:$NTR$890,COLUMN(HeadJournal!G$1),0),"")</f>
        <v/>
      </c>
      <c r="F6133" s="95" t="str">
        <f t="shared" si="453"/>
        <v/>
      </c>
      <c r="G6133" s="97"/>
      <c r="H6133" s="161"/>
      <c r="I6133" s="97"/>
      <c r="J6133" s="97"/>
      <c r="K6133" s="29"/>
      <c r="L6133" s="29"/>
      <c r="M6133" s="30">
        <f>IFERROR(VLOOKUP($A6133,HeadJournal!$A$1:$J$890,COLUMN(HeadJournal!I$1),0)*($K6133+$L6133)/(SUMIF($A:$A,$A6133,$K:$K)+SUMIF($A:$A,$A6133,$L:$L)),0)</f>
        <v>0</v>
      </c>
      <c r="N6133" s="30">
        <f>IFERROR((VLOOKUP($A6133,HeadJournal!$A$1:$K$890,COLUMN(HeadJournal!K$1),0)-VLOOKUP($A6133,HeadJournal!$A$1:$K$890,COLUMN(HeadJournal!J$1),0))*($K6133+$L6133)/(SUMIF($A:$A,$A6133,$K:$K)+SUMIF($A:$A,$A6133,$L:$L)),0)</f>
        <v>0</v>
      </c>
      <c r="O6133" s="30">
        <f>IFERROR((VLOOKUP($A6133,HeadJournal!$A$1:$L$890,COLUMN(HeadJournal!L$1),0)*($K6133+$L6133)/(SUMIF($A:$A,$A6133,$K:$K)+SUMIF($A:$A,$A6133,$L:$L)))/VLOOKUP($A6133,HeadJournal!$A$1:$L$890,COLUMN(HeadJournal!H$1),0),0)</f>
        <v>0</v>
      </c>
      <c r="P6133" s="30">
        <f>IFERROR(SUM(K6133:O6133)*VLOOKUP($A6133,HeadJournal!$A$1:$L$890,COLUMN(HeadJournal!H$1),0),0)</f>
        <v>0</v>
      </c>
      <c r="Q6133" s="29"/>
      <c r="R6133" s="31"/>
      <c r="S6133" s="31"/>
      <c r="T6133" s="95" t="str">
        <f t="shared" si="454"/>
        <v/>
      </c>
      <c r="U6133" s="32">
        <f t="shared" si="455"/>
        <v>0</v>
      </c>
      <c r="V6133" s="22" t="str">
        <f t="shared" si="456"/>
        <v/>
      </c>
      <c r="X6133" s="33"/>
      <c r="Y6133" s="33"/>
    </row>
    <row r="6134" spans="1:25" x14ac:dyDescent="0.2">
      <c r="A6134" s="93"/>
      <c r="B6134" s="94" t="str">
        <f>IFERROR(VLOOKUP($A6134,HeadJournal!$A$1:$NTR$890,COLUMN(HeadJournal!B$1),0),"")</f>
        <v/>
      </c>
      <c r="C6134" s="94" t="str">
        <f>IFERROR(VLOOKUP($A6134,HeadJournal!$A$1:$NTR$890,COLUMN(HeadJournal!C$1),0),"")</f>
        <v/>
      </c>
      <c r="D6134" s="125" t="str">
        <f>IFERROR(VLOOKUP($A6134,HeadJournal!$A$1:$NTR$890,COLUMN(HeadJournal!D$1),0),"")</f>
        <v/>
      </c>
      <c r="E6134" s="95" t="str">
        <f>IFERROR(VLOOKUP($A6134,HeadJournal!$A$1:$NTR$890,COLUMN(HeadJournal!G$1),0),"")</f>
        <v/>
      </c>
      <c r="F6134" s="95" t="str">
        <f t="shared" si="453"/>
        <v/>
      </c>
      <c r="G6134" s="97"/>
      <c r="H6134" s="161"/>
      <c r="I6134" s="97"/>
      <c r="J6134" s="97"/>
      <c r="K6134" s="29"/>
      <c r="L6134" s="29"/>
      <c r="M6134" s="30">
        <f>IFERROR(VLOOKUP($A6134,HeadJournal!$A$1:$J$890,COLUMN(HeadJournal!I$1),0)*($K6134+$L6134)/(SUMIF($A:$A,$A6134,$K:$K)+SUMIF($A:$A,$A6134,$L:$L)),0)</f>
        <v>0</v>
      </c>
      <c r="N6134" s="30">
        <f>IFERROR((VLOOKUP($A6134,HeadJournal!$A$1:$K$890,COLUMN(HeadJournal!K$1),0)-VLOOKUP($A6134,HeadJournal!$A$1:$K$890,COLUMN(HeadJournal!J$1),0))*($K6134+$L6134)/(SUMIF($A:$A,$A6134,$K:$K)+SUMIF($A:$A,$A6134,$L:$L)),0)</f>
        <v>0</v>
      </c>
      <c r="O6134" s="30">
        <f>IFERROR((VLOOKUP($A6134,HeadJournal!$A$1:$L$890,COLUMN(HeadJournal!L$1),0)*($K6134+$L6134)/(SUMIF($A:$A,$A6134,$K:$K)+SUMIF($A:$A,$A6134,$L:$L)))/VLOOKUP($A6134,HeadJournal!$A$1:$L$890,COLUMN(HeadJournal!H$1),0),0)</f>
        <v>0</v>
      </c>
      <c r="P6134" s="30">
        <f>IFERROR(SUM(K6134:O6134)*VLOOKUP($A6134,HeadJournal!$A$1:$L$890,COLUMN(HeadJournal!H$1),0),0)</f>
        <v>0</v>
      </c>
      <c r="Q6134" s="29"/>
      <c r="R6134" s="31"/>
      <c r="S6134" s="31"/>
      <c r="T6134" s="95" t="str">
        <f t="shared" si="454"/>
        <v/>
      </c>
      <c r="U6134" s="32">
        <f t="shared" si="455"/>
        <v>0</v>
      </c>
      <c r="V6134" s="22" t="str">
        <f t="shared" si="456"/>
        <v/>
      </c>
      <c r="X6134" s="33"/>
      <c r="Y6134" s="33"/>
    </row>
    <row r="6135" spans="1:25" x14ac:dyDescent="0.2">
      <c r="A6135" s="93"/>
      <c r="B6135" s="94" t="str">
        <f>IFERROR(VLOOKUP($A6135,HeadJournal!$A$1:$NTR$890,COLUMN(HeadJournal!B$1),0),"")</f>
        <v/>
      </c>
      <c r="C6135" s="94" t="str">
        <f>IFERROR(VLOOKUP($A6135,HeadJournal!$A$1:$NTR$890,COLUMN(HeadJournal!C$1),0),"")</f>
        <v/>
      </c>
      <c r="D6135" s="125" t="str">
        <f>IFERROR(VLOOKUP($A6135,HeadJournal!$A$1:$NTR$890,COLUMN(HeadJournal!D$1),0),"")</f>
        <v/>
      </c>
      <c r="E6135" s="95" t="str">
        <f>IFERROR(VLOOKUP($A6135,HeadJournal!$A$1:$NTR$890,COLUMN(HeadJournal!G$1),0),"")</f>
        <v/>
      </c>
      <c r="F6135" s="95" t="str">
        <f t="shared" si="453"/>
        <v/>
      </c>
      <c r="G6135" s="97"/>
      <c r="H6135" s="161"/>
      <c r="I6135" s="97"/>
      <c r="J6135" s="97"/>
      <c r="K6135" s="29"/>
      <c r="L6135" s="29"/>
      <c r="M6135" s="30">
        <f>IFERROR(VLOOKUP($A6135,HeadJournal!$A$1:$J$890,COLUMN(HeadJournal!I$1),0)*($K6135+$L6135)/(SUMIF($A:$A,$A6135,$K:$K)+SUMIF($A:$A,$A6135,$L:$L)),0)</f>
        <v>0</v>
      </c>
      <c r="N6135" s="30">
        <f>IFERROR((VLOOKUP($A6135,HeadJournal!$A$1:$K$890,COLUMN(HeadJournal!K$1),0)-VLOOKUP($A6135,HeadJournal!$A$1:$K$890,COLUMN(HeadJournal!J$1),0))*($K6135+$L6135)/(SUMIF($A:$A,$A6135,$K:$K)+SUMIF($A:$A,$A6135,$L:$L)),0)</f>
        <v>0</v>
      </c>
      <c r="O6135" s="30">
        <f>IFERROR((VLOOKUP($A6135,HeadJournal!$A$1:$L$890,COLUMN(HeadJournal!L$1),0)*($K6135+$L6135)/(SUMIF($A:$A,$A6135,$K:$K)+SUMIF($A:$A,$A6135,$L:$L)))/VLOOKUP($A6135,HeadJournal!$A$1:$L$890,COLUMN(HeadJournal!H$1),0),0)</f>
        <v>0</v>
      </c>
      <c r="P6135" s="30">
        <f>IFERROR(SUM(K6135:O6135)*VLOOKUP($A6135,HeadJournal!$A$1:$L$890,COLUMN(HeadJournal!H$1),0),0)</f>
        <v>0</v>
      </c>
      <c r="Q6135" s="29"/>
      <c r="R6135" s="31"/>
      <c r="S6135" s="31"/>
      <c r="T6135" s="95" t="str">
        <f t="shared" si="454"/>
        <v/>
      </c>
      <c r="U6135" s="32">
        <f t="shared" si="455"/>
        <v>0</v>
      </c>
      <c r="V6135" s="22" t="str">
        <f t="shared" si="456"/>
        <v/>
      </c>
      <c r="X6135" s="33"/>
      <c r="Y6135" s="33"/>
    </row>
    <row r="6136" spans="1:25" x14ac:dyDescent="0.2">
      <c r="A6136" s="93"/>
      <c r="B6136" s="94" t="str">
        <f>IFERROR(VLOOKUP($A6136,HeadJournal!$A$1:$NTR$890,COLUMN(HeadJournal!B$1),0),"")</f>
        <v/>
      </c>
      <c r="C6136" s="94" t="str">
        <f>IFERROR(VLOOKUP($A6136,HeadJournal!$A$1:$NTR$890,COLUMN(HeadJournal!C$1),0),"")</f>
        <v/>
      </c>
      <c r="D6136" s="125" t="str">
        <f>IFERROR(VLOOKUP($A6136,HeadJournal!$A$1:$NTR$890,COLUMN(HeadJournal!D$1),0),"")</f>
        <v/>
      </c>
      <c r="E6136" s="95" t="str">
        <f>IFERROR(VLOOKUP($A6136,HeadJournal!$A$1:$NTR$890,COLUMN(HeadJournal!G$1),0),"")</f>
        <v/>
      </c>
      <c r="F6136" s="95" t="str">
        <f t="shared" si="453"/>
        <v/>
      </c>
      <c r="G6136" s="97"/>
      <c r="H6136" s="161"/>
      <c r="I6136" s="97"/>
      <c r="J6136" s="97"/>
      <c r="K6136" s="29"/>
      <c r="L6136" s="29"/>
      <c r="M6136" s="30">
        <f>IFERROR(VLOOKUP($A6136,HeadJournal!$A$1:$J$890,COLUMN(HeadJournal!I$1),0)*($K6136+$L6136)/(SUMIF($A:$A,$A6136,$K:$K)+SUMIF($A:$A,$A6136,$L:$L)),0)</f>
        <v>0</v>
      </c>
      <c r="N6136" s="30">
        <f>IFERROR((VLOOKUP($A6136,HeadJournal!$A$1:$K$890,COLUMN(HeadJournal!K$1),0)-VLOOKUP($A6136,HeadJournal!$A$1:$K$890,COLUMN(HeadJournal!J$1),0))*($K6136+$L6136)/(SUMIF($A:$A,$A6136,$K:$K)+SUMIF($A:$A,$A6136,$L:$L)),0)</f>
        <v>0</v>
      </c>
      <c r="O6136" s="30">
        <f>IFERROR((VLOOKUP($A6136,HeadJournal!$A$1:$L$890,COLUMN(HeadJournal!L$1),0)*($K6136+$L6136)/(SUMIF($A:$A,$A6136,$K:$K)+SUMIF($A:$A,$A6136,$L:$L)))/VLOOKUP($A6136,HeadJournal!$A$1:$L$890,COLUMN(HeadJournal!H$1),0),0)</f>
        <v>0</v>
      </c>
      <c r="P6136" s="30">
        <f>IFERROR(SUM(K6136:O6136)*VLOOKUP($A6136,HeadJournal!$A$1:$L$890,COLUMN(HeadJournal!H$1),0),0)</f>
        <v>0</v>
      </c>
      <c r="Q6136" s="29"/>
      <c r="R6136" s="31"/>
      <c r="S6136" s="31"/>
      <c r="T6136" s="95" t="str">
        <f t="shared" si="454"/>
        <v/>
      </c>
      <c r="U6136" s="32">
        <f t="shared" si="455"/>
        <v>0</v>
      </c>
      <c r="V6136" s="22" t="str">
        <f t="shared" si="456"/>
        <v/>
      </c>
      <c r="X6136" s="33"/>
      <c r="Y6136" s="33"/>
    </row>
    <row r="6137" spans="1:25" x14ac:dyDescent="0.2">
      <c r="A6137" s="93"/>
      <c r="B6137" s="94" t="str">
        <f>IFERROR(VLOOKUP($A6137,HeadJournal!$A$1:$NTR$890,COLUMN(HeadJournal!B$1),0),"")</f>
        <v/>
      </c>
      <c r="C6137" s="94" t="str">
        <f>IFERROR(VLOOKUP($A6137,HeadJournal!$A$1:$NTR$890,COLUMN(HeadJournal!C$1),0),"")</f>
        <v/>
      </c>
      <c r="D6137" s="125" t="str">
        <f>IFERROR(VLOOKUP($A6137,HeadJournal!$A$1:$NTR$890,COLUMN(HeadJournal!D$1),0),"")</f>
        <v/>
      </c>
      <c r="E6137" s="95" t="str">
        <f>IFERROR(VLOOKUP($A6137,HeadJournal!$A$1:$NTR$890,COLUMN(HeadJournal!G$1),0),"")</f>
        <v/>
      </c>
      <c r="F6137" s="95" t="str">
        <f t="shared" si="453"/>
        <v/>
      </c>
      <c r="G6137" s="97"/>
      <c r="H6137" s="161"/>
      <c r="I6137" s="97"/>
      <c r="J6137" s="97"/>
      <c r="K6137" s="29"/>
      <c r="L6137" s="29"/>
      <c r="M6137" s="30">
        <f>IFERROR(VLOOKUP($A6137,HeadJournal!$A$1:$J$890,COLUMN(HeadJournal!I$1),0)*($K6137+$L6137)/(SUMIF($A:$A,$A6137,$K:$K)+SUMIF($A:$A,$A6137,$L:$L)),0)</f>
        <v>0</v>
      </c>
      <c r="N6137" s="30">
        <f>IFERROR((VLOOKUP($A6137,HeadJournal!$A$1:$K$890,COLUMN(HeadJournal!K$1),0)-VLOOKUP($A6137,HeadJournal!$A$1:$K$890,COLUMN(HeadJournal!J$1),0))*($K6137+$L6137)/(SUMIF($A:$A,$A6137,$K:$K)+SUMIF($A:$A,$A6137,$L:$L)),0)</f>
        <v>0</v>
      </c>
      <c r="O6137" s="30">
        <f>IFERROR((VLOOKUP($A6137,HeadJournal!$A$1:$L$890,COLUMN(HeadJournal!L$1),0)*($K6137+$L6137)/(SUMIF($A:$A,$A6137,$K:$K)+SUMIF($A:$A,$A6137,$L:$L)))/VLOOKUP($A6137,HeadJournal!$A$1:$L$890,COLUMN(HeadJournal!H$1),0),0)</f>
        <v>0</v>
      </c>
      <c r="P6137" s="30">
        <f>IFERROR(SUM(K6137:O6137)*VLOOKUP($A6137,HeadJournal!$A$1:$L$890,COLUMN(HeadJournal!H$1),0),0)</f>
        <v>0</v>
      </c>
      <c r="Q6137" s="29"/>
      <c r="R6137" s="31"/>
      <c r="S6137" s="31"/>
      <c r="T6137" s="95" t="str">
        <f t="shared" si="454"/>
        <v/>
      </c>
      <c r="U6137" s="32">
        <f t="shared" si="455"/>
        <v>0</v>
      </c>
      <c r="V6137" s="22" t="str">
        <f t="shared" si="456"/>
        <v/>
      </c>
      <c r="X6137" s="33"/>
      <c r="Y6137" s="33"/>
    </row>
    <row r="6138" spans="1:25" x14ac:dyDescent="0.2">
      <c r="A6138" s="93"/>
      <c r="B6138" s="94" t="str">
        <f>IFERROR(VLOOKUP($A6138,HeadJournal!$A$1:$NTR$890,COLUMN(HeadJournal!B$1),0),"")</f>
        <v/>
      </c>
      <c r="C6138" s="94" t="str">
        <f>IFERROR(VLOOKUP($A6138,HeadJournal!$A$1:$NTR$890,COLUMN(HeadJournal!C$1),0),"")</f>
        <v/>
      </c>
      <c r="D6138" s="125" t="str">
        <f>IFERROR(VLOOKUP($A6138,HeadJournal!$A$1:$NTR$890,COLUMN(HeadJournal!D$1),0),"")</f>
        <v/>
      </c>
      <c r="E6138" s="95" t="str">
        <f>IFERROR(VLOOKUP($A6138,HeadJournal!$A$1:$NTR$890,COLUMN(HeadJournal!G$1),0),"")</f>
        <v/>
      </c>
      <c r="F6138" s="95" t="str">
        <f t="shared" si="453"/>
        <v/>
      </c>
      <c r="G6138" s="97"/>
      <c r="H6138" s="161"/>
      <c r="I6138" s="97"/>
      <c r="J6138" s="97"/>
      <c r="K6138" s="29"/>
      <c r="L6138" s="29"/>
      <c r="M6138" s="30">
        <f>IFERROR(VLOOKUP($A6138,HeadJournal!$A$1:$J$890,COLUMN(HeadJournal!I$1),0)*($K6138+$L6138)/(SUMIF($A:$A,$A6138,$K:$K)+SUMIF($A:$A,$A6138,$L:$L)),0)</f>
        <v>0</v>
      </c>
      <c r="N6138" s="30">
        <f>IFERROR((VLOOKUP($A6138,HeadJournal!$A$1:$K$890,COLUMN(HeadJournal!K$1),0)-VLOOKUP($A6138,HeadJournal!$A$1:$K$890,COLUMN(HeadJournal!J$1),0))*($K6138+$L6138)/(SUMIF($A:$A,$A6138,$K:$K)+SUMIF($A:$A,$A6138,$L:$L)),0)</f>
        <v>0</v>
      </c>
      <c r="O6138" s="30">
        <f>IFERROR((VLOOKUP($A6138,HeadJournal!$A$1:$L$890,COLUMN(HeadJournal!L$1),0)*($K6138+$L6138)/(SUMIF($A:$A,$A6138,$K:$K)+SUMIF($A:$A,$A6138,$L:$L)))/VLOOKUP($A6138,HeadJournal!$A$1:$L$890,COLUMN(HeadJournal!H$1),0),0)</f>
        <v>0</v>
      </c>
      <c r="P6138" s="30">
        <f>IFERROR(SUM(K6138:O6138)*VLOOKUP($A6138,HeadJournal!$A$1:$L$890,COLUMN(HeadJournal!H$1),0),0)</f>
        <v>0</v>
      </c>
      <c r="Q6138" s="29"/>
      <c r="R6138" s="31"/>
      <c r="S6138" s="31"/>
      <c r="T6138" s="95" t="str">
        <f t="shared" si="454"/>
        <v/>
      </c>
      <c r="U6138" s="32">
        <f t="shared" si="455"/>
        <v>0</v>
      </c>
      <c r="V6138" s="22" t="str">
        <f t="shared" si="456"/>
        <v/>
      </c>
      <c r="X6138" s="33"/>
      <c r="Y6138" s="33"/>
    </row>
    <row r="6139" spans="1:25" x14ac:dyDescent="0.2">
      <c r="A6139" s="93"/>
      <c r="B6139" s="94" t="str">
        <f>IFERROR(VLOOKUP($A6139,HeadJournal!$A$1:$NTR$890,COLUMN(HeadJournal!B$1),0),"")</f>
        <v/>
      </c>
      <c r="C6139" s="94" t="str">
        <f>IFERROR(VLOOKUP($A6139,HeadJournal!$A$1:$NTR$890,COLUMN(HeadJournal!C$1),0),"")</f>
        <v/>
      </c>
      <c r="D6139" s="125" t="str">
        <f>IFERROR(VLOOKUP($A6139,HeadJournal!$A$1:$NTR$890,COLUMN(HeadJournal!D$1),0),"")</f>
        <v/>
      </c>
      <c r="E6139" s="95" t="str">
        <f>IFERROR(VLOOKUP($A6139,HeadJournal!$A$1:$NTR$890,COLUMN(HeadJournal!G$1),0),"")</f>
        <v/>
      </c>
      <c r="F6139" s="95" t="str">
        <f t="shared" si="453"/>
        <v/>
      </c>
      <c r="G6139" s="97"/>
      <c r="H6139" s="161"/>
      <c r="I6139" s="97"/>
      <c r="J6139" s="97"/>
      <c r="K6139" s="29"/>
      <c r="L6139" s="29"/>
      <c r="M6139" s="30">
        <f>IFERROR(VLOOKUP($A6139,HeadJournal!$A$1:$J$890,COLUMN(HeadJournal!I$1),0)*($K6139+$L6139)/(SUMIF($A:$A,$A6139,$K:$K)+SUMIF($A:$A,$A6139,$L:$L)),0)</f>
        <v>0</v>
      </c>
      <c r="N6139" s="30">
        <f>IFERROR((VLOOKUP($A6139,HeadJournal!$A$1:$K$890,COLUMN(HeadJournal!K$1),0)-VLOOKUP($A6139,HeadJournal!$A$1:$K$890,COLUMN(HeadJournal!J$1),0))*($K6139+$L6139)/(SUMIF($A:$A,$A6139,$K:$K)+SUMIF($A:$A,$A6139,$L:$L)),0)</f>
        <v>0</v>
      </c>
      <c r="O6139" s="30">
        <f>IFERROR((VLOOKUP($A6139,HeadJournal!$A$1:$L$890,COLUMN(HeadJournal!L$1),0)*($K6139+$L6139)/(SUMIF($A:$A,$A6139,$K:$K)+SUMIF($A:$A,$A6139,$L:$L)))/VLOOKUP($A6139,HeadJournal!$A$1:$L$890,COLUMN(HeadJournal!H$1),0),0)</f>
        <v>0</v>
      </c>
      <c r="P6139" s="30">
        <f>IFERROR(SUM(K6139:O6139)*VLOOKUP($A6139,HeadJournal!$A$1:$L$890,COLUMN(HeadJournal!H$1),0),0)</f>
        <v>0</v>
      </c>
      <c r="Q6139" s="29"/>
      <c r="R6139" s="31"/>
      <c r="S6139" s="31"/>
      <c r="T6139" s="95" t="str">
        <f t="shared" si="454"/>
        <v/>
      </c>
      <c r="U6139" s="32">
        <f t="shared" si="455"/>
        <v>0</v>
      </c>
      <c r="V6139" s="22" t="str">
        <f t="shared" si="456"/>
        <v/>
      </c>
      <c r="X6139" s="33"/>
      <c r="Y6139" s="33"/>
    </row>
    <row r="6140" spans="1:25" x14ac:dyDescent="0.2">
      <c r="A6140" s="93"/>
      <c r="B6140" s="94" t="str">
        <f>IFERROR(VLOOKUP($A6140,HeadJournal!$A$1:$NTR$890,COLUMN(HeadJournal!B$1),0),"")</f>
        <v/>
      </c>
      <c r="C6140" s="94" t="str">
        <f>IFERROR(VLOOKUP($A6140,HeadJournal!$A$1:$NTR$890,COLUMN(HeadJournal!C$1),0),"")</f>
        <v/>
      </c>
      <c r="D6140" s="125" t="str">
        <f>IFERROR(VLOOKUP($A6140,HeadJournal!$A$1:$NTR$890,COLUMN(HeadJournal!D$1),0),"")</f>
        <v/>
      </c>
      <c r="E6140" s="95" t="str">
        <f>IFERROR(VLOOKUP($A6140,HeadJournal!$A$1:$NTR$890,COLUMN(HeadJournal!G$1),0),"")</f>
        <v/>
      </c>
      <c r="F6140" s="95" t="str">
        <f t="shared" si="453"/>
        <v/>
      </c>
      <c r="G6140" s="97"/>
      <c r="H6140" s="161"/>
      <c r="I6140" s="97"/>
      <c r="J6140" s="97"/>
      <c r="K6140" s="29"/>
      <c r="L6140" s="29"/>
      <c r="M6140" s="30">
        <f>IFERROR(VLOOKUP($A6140,HeadJournal!$A$1:$J$890,COLUMN(HeadJournal!I$1),0)*($K6140+$L6140)/(SUMIF($A:$A,$A6140,$K:$K)+SUMIF($A:$A,$A6140,$L:$L)),0)</f>
        <v>0</v>
      </c>
      <c r="N6140" s="30">
        <f>IFERROR((VLOOKUP($A6140,HeadJournal!$A$1:$K$890,COLUMN(HeadJournal!K$1),0)-VLOOKUP($A6140,HeadJournal!$A$1:$K$890,COLUMN(HeadJournal!J$1),0))*($K6140+$L6140)/(SUMIF($A:$A,$A6140,$K:$K)+SUMIF($A:$A,$A6140,$L:$L)),0)</f>
        <v>0</v>
      </c>
      <c r="O6140" s="30">
        <f>IFERROR((VLOOKUP($A6140,HeadJournal!$A$1:$L$890,COLUMN(HeadJournal!L$1),0)*($K6140+$L6140)/(SUMIF($A:$A,$A6140,$K:$K)+SUMIF($A:$A,$A6140,$L:$L)))/VLOOKUP($A6140,HeadJournal!$A$1:$L$890,COLUMN(HeadJournal!H$1),0),0)</f>
        <v>0</v>
      </c>
      <c r="P6140" s="30">
        <f>IFERROR(SUM(K6140:O6140)*VLOOKUP($A6140,HeadJournal!$A$1:$L$890,COLUMN(HeadJournal!H$1),0),0)</f>
        <v>0</v>
      </c>
      <c r="Q6140" s="29"/>
      <c r="R6140" s="31"/>
      <c r="S6140" s="31"/>
      <c r="T6140" s="95" t="str">
        <f t="shared" si="454"/>
        <v/>
      </c>
      <c r="U6140" s="32">
        <f t="shared" si="455"/>
        <v>0</v>
      </c>
      <c r="V6140" s="22" t="str">
        <f t="shared" si="456"/>
        <v/>
      </c>
      <c r="X6140" s="33"/>
      <c r="Y6140" s="33"/>
    </row>
    <row r="6141" spans="1:25" x14ac:dyDescent="0.2">
      <c r="A6141" s="93"/>
      <c r="B6141" s="94" t="str">
        <f>IFERROR(VLOOKUP($A6141,HeadJournal!$A$1:$NTR$890,COLUMN(HeadJournal!B$1),0),"")</f>
        <v/>
      </c>
      <c r="C6141" s="94" t="str">
        <f>IFERROR(VLOOKUP($A6141,HeadJournal!$A$1:$NTR$890,COLUMN(HeadJournal!C$1),0),"")</f>
        <v/>
      </c>
      <c r="D6141" s="125" t="str">
        <f>IFERROR(VLOOKUP($A6141,HeadJournal!$A$1:$NTR$890,COLUMN(HeadJournal!D$1),0),"")</f>
        <v/>
      </c>
      <c r="E6141" s="95" t="str">
        <f>IFERROR(VLOOKUP($A6141,HeadJournal!$A$1:$NTR$890,COLUMN(HeadJournal!G$1),0),"")</f>
        <v/>
      </c>
      <c r="F6141" s="95" t="str">
        <f t="shared" si="453"/>
        <v/>
      </c>
      <c r="G6141" s="97"/>
      <c r="H6141" s="161"/>
      <c r="I6141" s="97"/>
      <c r="J6141" s="97"/>
      <c r="K6141" s="29"/>
      <c r="L6141" s="29"/>
      <c r="M6141" s="30">
        <f>IFERROR(VLOOKUP($A6141,HeadJournal!$A$1:$J$890,COLUMN(HeadJournal!I$1),0)*($K6141+$L6141)/(SUMIF($A:$A,$A6141,$K:$K)+SUMIF($A:$A,$A6141,$L:$L)),0)</f>
        <v>0</v>
      </c>
      <c r="N6141" s="30">
        <f>IFERROR((VLOOKUP($A6141,HeadJournal!$A$1:$K$890,COLUMN(HeadJournal!K$1),0)-VLOOKUP($A6141,HeadJournal!$A$1:$K$890,COLUMN(HeadJournal!J$1),0))*($K6141+$L6141)/(SUMIF($A:$A,$A6141,$K:$K)+SUMIF($A:$A,$A6141,$L:$L)),0)</f>
        <v>0</v>
      </c>
      <c r="O6141" s="30">
        <f>IFERROR((VLOOKUP($A6141,HeadJournal!$A$1:$L$890,COLUMN(HeadJournal!L$1),0)*($K6141+$L6141)/(SUMIF($A:$A,$A6141,$K:$K)+SUMIF($A:$A,$A6141,$L:$L)))/VLOOKUP($A6141,HeadJournal!$A$1:$L$890,COLUMN(HeadJournal!H$1),0),0)</f>
        <v>0</v>
      </c>
      <c r="P6141" s="30">
        <f>IFERROR(SUM(K6141:O6141)*VLOOKUP($A6141,HeadJournal!$A$1:$L$890,COLUMN(HeadJournal!H$1),0),0)</f>
        <v>0</v>
      </c>
      <c r="Q6141" s="29"/>
      <c r="R6141" s="31"/>
      <c r="S6141" s="31"/>
      <c r="T6141" s="95" t="str">
        <f t="shared" si="454"/>
        <v/>
      </c>
      <c r="U6141" s="32">
        <f t="shared" si="455"/>
        <v>0</v>
      </c>
      <c r="V6141" s="22" t="str">
        <f t="shared" si="456"/>
        <v/>
      </c>
      <c r="X6141" s="33"/>
      <c r="Y6141" s="33"/>
    </row>
    <row r="6142" spans="1:25" x14ac:dyDescent="0.2">
      <c r="A6142" s="93"/>
      <c r="B6142" s="94" t="str">
        <f>IFERROR(VLOOKUP($A6142,HeadJournal!$A$1:$NTR$890,COLUMN(HeadJournal!B$1),0),"")</f>
        <v/>
      </c>
      <c r="C6142" s="94" t="str">
        <f>IFERROR(VLOOKUP($A6142,HeadJournal!$A$1:$NTR$890,COLUMN(HeadJournal!C$1),0),"")</f>
        <v/>
      </c>
      <c r="D6142" s="125" t="str">
        <f>IFERROR(VLOOKUP($A6142,HeadJournal!$A$1:$NTR$890,COLUMN(HeadJournal!D$1),0),"")</f>
        <v/>
      </c>
      <c r="E6142" s="95" t="str">
        <f>IFERROR(VLOOKUP($A6142,HeadJournal!$A$1:$NTR$890,COLUMN(HeadJournal!G$1),0),"")</f>
        <v/>
      </c>
      <c r="F6142" s="95" t="str">
        <f t="shared" si="453"/>
        <v/>
      </c>
      <c r="G6142" s="97"/>
      <c r="H6142" s="161"/>
      <c r="I6142" s="97"/>
      <c r="J6142" s="97"/>
      <c r="K6142" s="29"/>
      <c r="L6142" s="29"/>
      <c r="M6142" s="30">
        <f>IFERROR(VLOOKUP($A6142,HeadJournal!$A$1:$J$890,COLUMN(HeadJournal!I$1),0)*($K6142+$L6142)/(SUMIF($A:$A,$A6142,$K:$K)+SUMIF($A:$A,$A6142,$L:$L)),0)</f>
        <v>0</v>
      </c>
      <c r="N6142" s="30">
        <f>IFERROR((VLOOKUP($A6142,HeadJournal!$A$1:$K$890,COLUMN(HeadJournal!K$1),0)-VLOOKUP($A6142,HeadJournal!$A$1:$K$890,COLUMN(HeadJournal!J$1),0))*($K6142+$L6142)/(SUMIF($A:$A,$A6142,$K:$K)+SUMIF($A:$A,$A6142,$L:$L)),0)</f>
        <v>0</v>
      </c>
      <c r="O6142" s="30">
        <f>IFERROR((VLOOKUP($A6142,HeadJournal!$A$1:$L$890,COLUMN(HeadJournal!L$1),0)*($K6142+$L6142)/(SUMIF($A:$A,$A6142,$K:$K)+SUMIF($A:$A,$A6142,$L:$L)))/VLOOKUP($A6142,HeadJournal!$A$1:$L$890,COLUMN(HeadJournal!H$1),0),0)</f>
        <v>0</v>
      </c>
      <c r="P6142" s="30">
        <f>IFERROR(SUM(K6142:O6142)*VLOOKUP($A6142,HeadJournal!$A$1:$L$890,COLUMN(HeadJournal!H$1),0),0)</f>
        <v>0</v>
      </c>
      <c r="Q6142" s="29"/>
      <c r="R6142" s="31"/>
      <c r="S6142" s="31"/>
      <c r="T6142" s="95" t="str">
        <f t="shared" si="454"/>
        <v/>
      </c>
      <c r="U6142" s="32">
        <f t="shared" si="455"/>
        <v>0</v>
      </c>
      <c r="V6142" s="22" t="str">
        <f t="shared" si="456"/>
        <v/>
      </c>
      <c r="X6142" s="33"/>
      <c r="Y6142" s="33"/>
    </row>
    <row r="6143" spans="1:25" x14ac:dyDescent="0.2">
      <c r="A6143" s="93"/>
      <c r="B6143" s="94" t="str">
        <f>IFERROR(VLOOKUP($A6143,HeadJournal!$A$1:$NTR$890,COLUMN(HeadJournal!B$1),0),"")</f>
        <v/>
      </c>
      <c r="C6143" s="94" t="str">
        <f>IFERROR(VLOOKUP($A6143,HeadJournal!$A$1:$NTR$890,COLUMN(HeadJournal!C$1),0),"")</f>
        <v/>
      </c>
      <c r="D6143" s="125" t="str">
        <f>IFERROR(VLOOKUP($A6143,HeadJournal!$A$1:$NTR$890,COLUMN(HeadJournal!D$1),0),"")</f>
        <v/>
      </c>
      <c r="E6143" s="95" t="str">
        <f>IFERROR(VLOOKUP($A6143,HeadJournal!$A$1:$NTR$890,COLUMN(HeadJournal!G$1),0),"")</f>
        <v/>
      </c>
      <c r="F6143" s="95" t="str">
        <f t="shared" si="453"/>
        <v/>
      </c>
      <c r="G6143" s="97"/>
      <c r="H6143" s="161"/>
      <c r="I6143" s="97"/>
      <c r="J6143" s="97"/>
      <c r="K6143" s="29"/>
      <c r="L6143" s="29"/>
      <c r="M6143" s="30">
        <f>IFERROR(VLOOKUP($A6143,HeadJournal!$A$1:$J$890,COLUMN(HeadJournal!I$1),0)*($K6143+$L6143)/(SUMIF($A:$A,$A6143,$K:$K)+SUMIF($A:$A,$A6143,$L:$L)),0)</f>
        <v>0</v>
      </c>
      <c r="N6143" s="30">
        <f>IFERROR((VLOOKUP($A6143,HeadJournal!$A$1:$K$890,COLUMN(HeadJournal!K$1),0)-VLOOKUP($A6143,HeadJournal!$A$1:$K$890,COLUMN(HeadJournal!J$1),0))*($K6143+$L6143)/(SUMIF($A:$A,$A6143,$K:$K)+SUMIF($A:$A,$A6143,$L:$L)),0)</f>
        <v>0</v>
      </c>
      <c r="O6143" s="30">
        <f>IFERROR((VLOOKUP($A6143,HeadJournal!$A$1:$L$890,COLUMN(HeadJournal!L$1),0)*($K6143+$L6143)/(SUMIF($A:$A,$A6143,$K:$K)+SUMIF($A:$A,$A6143,$L:$L)))/VLOOKUP($A6143,HeadJournal!$A$1:$L$890,COLUMN(HeadJournal!H$1),0),0)</f>
        <v>0</v>
      </c>
      <c r="P6143" s="30">
        <f>IFERROR(SUM(K6143:O6143)*VLOOKUP($A6143,HeadJournal!$A$1:$L$890,COLUMN(HeadJournal!H$1),0),0)</f>
        <v>0</v>
      </c>
      <c r="Q6143" s="29"/>
      <c r="R6143" s="31"/>
      <c r="S6143" s="31"/>
      <c r="T6143" s="95" t="str">
        <f t="shared" si="454"/>
        <v/>
      </c>
      <c r="U6143" s="32">
        <f t="shared" si="455"/>
        <v>0</v>
      </c>
      <c r="V6143" s="22" t="str">
        <f t="shared" si="456"/>
        <v/>
      </c>
      <c r="X6143" s="33"/>
      <c r="Y6143" s="33"/>
    </row>
    <row r="6144" spans="1:25" x14ac:dyDescent="0.2">
      <c r="A6144" s="93"/>
      <c r="B6144" s="94" t="str">
        <f>IFERROR(VLOOKUP($A6144,HeadJournal!$A$1:$NTR$890,COLUMN(HeadJournal!B$1),0),"")</f>
        <v/>
      </c>
      <c r="C6144" s="94" t="str">
        <f>IFERROR(VLOOKUP($A6144,HeadJournal!$A$1:$NTR$890,COLUMN(HeadJournal!C$1),0),"")</f>
        <v/>
      </c>
      <c r="D6144" s="125" t="str">
        <f>IFERROR(VLOOKUP($A6144,HeadJournal!$A$1:$NTR$890,COLUMN(HeadJournal!D$1),0),"")</f>
        <v/>
      </c>
      <c r="E6144" s="95" t="str">
        <f>IFERROR(VLOOKUP($A6144,HeadJournal!$A$1:$NTR$890,COLUMN(HeadJournal!G$1),0),"")</f>
        <v/>
      </c>
      <c r="F6144" s="95" t="str">
        <f t="shared" si="453"/>
        <v/>
      </c>
      <c r="G6144" s="97"/>
      <c r="H6144" s="161"/>
      <c r="I6144" s="97"/>
      <c r="J6144" s="97"/>
      <c r="K6144" s="29"/>
      <c r="L6144" s="29"/>
      <c r="M6144" s="30">
        <f>IFERROR(VLOOKUP($A6144,HeadJournal!$A$1:$J$890,COLUMN(HeadJournal!I$1),0)*($K6144+$L6144)/(SUMIF($A:$A,$A6144,$K:$K)+SUMIF($A:$A,$A6144,$L:$L)),0)</f>
        <v>0</v>
      </c>
      <c r="N6144" s="30">
        <f>IFERROR((VLOOKUP($A6144,HeadJournal!$A$1:$K$890,COLUMN(HeadJournal!K$1),0)-VLOOKUP($A6144,HeadJournal!$A$1:$K$890,COLUMN(HeadJournal!J$1),0))*($K6144+$L6144)/(SUMIF($A:$A,$A6144,$K:$K)+SUMIF($A:$A,$A6144,$L:$L)),0)</f>
        <v>0</v>
      </c>
      <c r="O6144" s="30">
        <f>IFERROR((VLOOKUP($A6144,HeadJournal!$A$1:$L$890,COLUMN(HeadJournal!L$1),0)*($K6144+$L6144)/(SUMIF($A:$A,$A6144,$K:$K)+SUMIF($A:$A,$A6144,$L:$L)))/VLOOKUP($A6144,HeadJournal!$A$1:$L$890,COLUMN(HeadJournal!H$1),0),0)</f>
        <v>0</v>
      </c>
      <c r="P6144" s="30">
        <f>IFERROR(SUM(K6144:O6144)*VLOOKUP($A6144,HeadJournal!$A$1:$L$890,COLUMN(HeadJournal!H$1),0),0)</f>
        <v>0</v>
      </c>
      <c r="Q6144" s="29"/>
      <c r="R6144" s="31"/>
      <c r="S6144" s="31"/>
      <c r="T6144" s="95" t="str">
        <f t="shared" si="454"/>
        <v/>
      </c>
      <c r="U6144" s="32">
        <f t="shared" si="455"/>
        <v>0</v>
      </c>
      <c r="V6144" s="22" t="str">
        <f t="shared" si="456"/>
        <v/>
      </c>
      <c r="X6144" s="33"/>
      <c r="Y6144" s="33"/>
    </row>
    <row r="6145" spans="1:25" x14ac:dyDescent="0.2">
      <c r="A6145" s="93"/>
      <c r="B6145" s="94" t="str">
        <f>IFERROR(VLOOKUP($A6145,HeadJournal!$A$1:$NTR$890,COLUMN(HeadJournal!B$1),0),"")</f>
        <v/>
      </c>
      <c r="C6145" s="94" t="str">
        <f>IFERROR(VLOOKUP($A6145,HeadJournal!$A$1:$NTR$890,COLUMN(HeadJournal!C$1),0),"")</f>
        <v/>
      </c>
      <c r="D6145" s="125" t="str">
        <f>IFERROR(VLOOKUP($A6145,HeadJournal!$A$1:$NTR$890,COLUMN(HeadJournal!D$1),0),"")</f>
        <v/>
      </c>
      <c r="E6145" s="95" t="str">
        <f>IFERROR(VLOOKUP($A6145,HeadJournal!$A$1:$NTR$890,COLUMN(HeadJournal!G$1),0),"")</f>
        <v/>
      </c>
      <c r="F6145" s="95" t="str">
        <f t="shared" si="453"/>
        <v/>
      </c>
      <c r="G6145" s="97"/>
      <c r="H6145" s="161"/>
      <c r="I6145" s="97"/>
      <c r="J6145" s="97"/>
      <c r="K6145" s="29"/>
      <c r="L6145" s="29"/>
      <c r="M6145" s="30">
        <f>IFERROR(VLOOKUP($A6145,HeadJournal!$A$1:$J$890,COLUMN(HeadJournal!I$1),0)*($K6145+$L6145)/(SUMIF($A:$A,$A6145,$K:$K)+SUMIF($A:$A,$A6145,$L:$L)),0)</f>
        <v>0</v>
      </c>
      <c r="N6145" s="30">
        <f>IFERROR((VLOOKUP($A6145,HeadJournal!$A$1:$K$890,COLUMN(HeadJournal!K$1),0)-VLOOKUP($A6145,HeadJournal!$A$1:$K$890,COLUMN(HeadJournal!J$1),0))*($K6145+$L6145)/(SUMIF($A:$A,$A6145,$K:$K)+SUMIF($A:$A,$A6145,$L:$L)),0)</f>
        <v>0</v>
      </c>
      <c r="O6145" s="30">
        <f>IFERROR((VLOOKUP($A6145,HeadJournal!$A$1:$L$890,COLUMN(HeadJournal!L$1),0)*($K6145+$L6145)/(SUMIF($A:$A,$A6145,$K:$K)+SUMIF($A:$A,$A6145,$L:$L)))/VLOOKUP($A6145,HeadJournal!$A$1:$L$890,COLUMN(HeadJournal!H$1),0),0)</f>
        <v>0</v>
      </c>
      <c r="P6145" s="30">
        <f>IFERROR(SUM(K6145:O6145)*VLOOKUP($A6145,HeadJournal!$A$1:$L$890,COLUMN(HeadJournal!H$1),0),0)</f>
        <v>0</v>
      </c>
      <c r="Q6145" s="29"/>
      <c r="R6145" s="31"/>
      <c r="S6145" s="31"/>
      <c r="T6145" s="95" t="str">
        <f t="shared" si="454"/>
        <v/>
      </c>
      <c r="U6145" s="32">
        <f t="shared" si="455"/>
        <v>0</v>
      </c>
      <c r="V6145" s="22" t="str">
        <f t="shared" si="456"/>
        <v/>
      </c>
      <c r="X6145" s="33"/>
      <c r="Y6145" s="33"/>
    </row>
    <row r="6146" spans="1:25" x14ac:dyDescent="0.2">
      <c r="A6146" s="93"/>
      <c r="B6146" s="94" t="str">
        <f>IFERROR(VLOOKUP($A6146,HeadJournal!$A$1:$NTR$890,COLUMN(HeadJournal!B$1),0),"")</f>
        <v/>
      </c>
      <c r="C6146" s="94" t="str">
        <f>IFERROR(VLOOKUP($A6146,HeadJournal!$A$1:$NTR$890,COLUMN(HeadJournal!C$1),0),"")</f>
        <v/>
      </c>
      <c r="D6146" s="125" t="str">
        <f>IFERROR(VLOOKUP($A6146,HeadJournal!$A$1:$NTR$890,COLUMN(HeadJournal!D$1),0),"")</f>
        <v/>
      </c>
      <c r="E6146" s="95" t="str">
        <f>IFERROR(VLOOKUP($A6146,HeadJournal!$A$1:$NTR$890,COLUMN(HeadJournal!G$1),0),"")</f>
        <v/>
      </c>
      <c r="F6146" s="95" t="str">
        <f t="shared" si="453"/>
        <v/>
      </c>
      <c r="G6146" s="97"/>
      <c r="H6146" s="161"/>
      <c r="I6146" s="97"/>
      <c r="J6146" s="97"/>
      <c r="K6146" s="29"/>
      <c r="L6146" s="29"/>
      <c r="M6146" s="30">
        <f>IFERROR(VLOOKUP($A6146,HeadJournal!$A$1:$J$890,COLUMN(HeadJournal!I$1),0)*($K6146+$L6146)/(SUMIF($A:$A,$A6146,$K:$K)+SUMIF($A:$A,$A6146,$L:$L)),0)</f>
        <v>0</v>
      </c>
      <c r="N6146" s="30">
        <f>IFERROR((VLOOKUP($A6146,HeadJournal!$A$1:$K$890,COLUMN(HeadJournal!K$1),0)-VLOOKUP($A6146,HeadJournal!$A$1:$K$890,COLUMN(HeadJournal!J$1),0))*($K6146+$L6146)/(SUMIF($A:$A,$A6146,$K:$K)+SUMIF($A:$A,$A6146,$L:$L)),0)</f>
        <v>0</v>
      </c>
      <c r="O6146" s="30">
        <f>IFERROR((VLOOKUP($A6146,HeadJournal!$A$1:$L$890,COLUMN(HeadJournal!L$1),0)*($K6146+$L6146)/(SUMIF($A:$A,$A6146,$K:$K)+SUMIF($A:$A,$A6146,$L:$L)))/VLOOKUP($A6146,HeadJournal!$A$1:$L$890,COLUMN(HeadJournal!H$1),0),0)</f>
        <v>0</v>
      </c>
      <c r="P6146" s="30">
        <f>IFERROR(SUM(K6146:O6146)*VLOOKUP($A6146,HeadJournal!$A$1:$L$890,COLUMN(HeadJournal!H$1),0),0)</f>
        <v>0</v>
      </c>
      <c r="Q6146" s="29"/>
      <c r="R6146" s="31"/>
      <c r="S6146" s="31"/>
      <c r="T6146" s="95" t="str">
        <f t="shared" si="454"/>
        <v/>
      </c>
      <c r="U6146" s="32">
        <f t="shared" si="455"/>
        <v>0</v>
      </c>
      <c r="V6146" s="22" t="str">
        <f t="shared" si="456"/>
        <v/>
      </c>
      <c r="X6146" s="33"/>
      <c r="Y6146" s="33"/>
    </row>
    <row r="6147" spans="1:25" x14ac:dyDescent="0.2">
      <c r="A6147" s="93"/>
      <c r="B6147" s="94" t="str">
        <f>IFERROR(VLOOKUP($A6147,HeadJournal!$A$1:$NTR$890,COLUMN(HeadJournal!B$1),0),"")</f>
        <v/>
      </c>
      <c r="C6147" s="94" t="str">
        <f>IFERROR(VLOOKUP($A6147,HeadJournal!$A$1:$NTR$890,COLUMN(HeadJournal!C$1),0),"")</f>
        <v/>
      </c>
      <c r="D6147" s="125" t="str">
        <f>IFERROR(VLOOKUP($A6147,HeadJournal!$A$1:$NTR$890,COLUMN(HeadJournal!D$1),0),"")</f>
        <v/>
      </c>
      <c r="E6147" s="95" t="str">
        <f>IFERROR(VLOOKUP($A6147,HeadJournal!$A$1:$NTR$890,COLUMN(HeadJournal!G$1),0),"")</f>
        <v/>
      </c>
      <c r="F6147" s="95" t="str">
        <f t="shared" si="453"/>
        <v/>
      </c>
      <c r="G6147" s="97"/>
      <c r="H6147" s="161"/>
      <c r="I6147" s="97"/>
      <c r="J6147" s="97"/>
      <c r="K6147" s="29"/>
      <c r="L6147" s="29"/>
      <c r="M6147" s="30">
        <f>IFERROR(VLOOKUP($A6147,HeadJournal!$A$1:$J$890,COLUMN(HeadJournal!I$1),0)*($K6147+$L6147)/(SUMIF($A:$A,$A6147,$K:$K)+SUMIF($A:$A,$A6147,$L:$L)),0)</f>
        <v>0</v>
      </c>
      <c r="N6147" s="30">
        <f>IFERROR((VLOOKUP($A6147,HeadJournal!$A$1:$K$890,COLUMN(HeadJournal!K$1),0)-VLOOKUP($A6147,HeadJournal!$A$1:$K$890,COLUMN(HeadJournal!J$1),0))*($K6147+$L6147)/(SUMIF($A:$A,$A6147,$K:$K)+SUMIF($A:$A,$A6147,$L:$L)),0)</f>
        <v>0</v>
      </c>
      <c r="O6147" s="30">
        <f>IFERROR((VLOOKUP($A6147,HeadJournal!$A$1:$L$890,COLUMN(HeadJournal!L$1),0)*($K6147+$L6147)/(SUMIF($A:$A,$A6147,$K:$K)+SUMIF($A:$A,$A6147,$L:$L)))/VLOOKUP($A6147,HeadJournal!$A$1:$L$890,COLUMN(HeadJournal!H$1),0),0)</f>
        <v>0</v>
      </c>
      <c r="P6147" s="30">
        <f>IFERROR(SUM(K6147:O6147)*VLOOKUP($A6147,HeadJournal!$A$1:$L$890,COLUMN(HeadJournal!H$1),0),0)</f>
        <v>0</v>
      </c>
      <c r="Q6147" s="29"/>
      <c r="R6147" s="31"/>
      <c r="S6147" s="31"/>
      <c r="T6147" s="95" t="str">
        <f t="shared" si="454"/>
        <v/>
      </c>
      <c r="U6147" s="32">
        <f t="shared" si="455"/>
        <v>0</v>
      </c>
      <c r="V6147" s="22" t="str">
        <f t="shared" si="456"/>
        <v/>
      </c>
      <c r="X6147" s="33"/>
      <c r="Y6147" s="33"/>
    </row>
    <row r="6148" spans="1:25" x14ac:dyDescent="0.2">
      <c r="A6148" s="93"/>
      <c r="B6148" s="94" t="str">
        <f>IFERROR(VLOOKUP($A6148,HeadJournal!$A$1:$NTR$890,COLUMN(HeadJournal!B$1),0),"")</f>
        <v/>
      </c>
      <c r="C6148" s="94" t="str">
        <f>IFERROR(VLOOKUP($A6148,HeadJournal!$A$1:$NTR$890,COLUMN(HeadJournal!C$1),0),"")</f>
        <v/>
      </c>
      <c r="D6148" s="125" t="str">
        <f>IFERROR(VLOOKUP($A6148,HeadJournal!$A$1:$NTR$890,COLUMN(HeadJournal!D$1),0),"")</f>
        <v/>
      </c>
      <c r="E6148" s="95" t="str">
        <f>IFERROR(VLOOKUP($A6148,HeadJournal!$A$1:$NTR$890,COLUMN(HeadJournal!G$1),0),"")</f>
        <v/>
      </c>
      <c r="F6148" s="95" t="str">
        <f t="shared" si="453"/>
        <v/>
      </c>
      <c r="G6148" s="97"/>
      <c r="H6148" s="161"/>
      <c r="I6148" s="97"/>
      <c r="J6148" s="97"/>
      <c r="K6148" s="29"/>
      <c r="L6148" s="29"/>
      <c r="M6148" s="30">
        <f>IFERROR(VLOOKUP($A6148,HeadJournal!$A$1:$J$890,COLUMN(HeadJournal!I$1),0)*($K6148+$L6148)/(SUMIF($A:$A,$A6148,$K:$K)+SUMIF($A:$A,$A6148,$L:$L)),0)</f>
        <v>0</v>
      </c>
      <c r="N6148" s="30">
        <f>IFERROR((VLOOKUP($A6148,HeadJournal!$A$1:$K$890,COLUMN(HeadJournal!K$1),0)-VLOOKUP($A6148,HeadJournal!$A$1:$K$890,COLUMN(HeadJournal!J$1),0))*($K6148+$L6148)/(SUMIF($A:$A,$A6148,$K:$K)+SUMIF($A:$A,$A6148,$L:$L)),0)</f>
        <v>0</v>
      </c>
      <c r="O6148" s="30">
        <f>IFERROR((VLOOKUP($A6148,HeadJournal!$A$1:$L$890,COLUMN(HeadJournal!L$1),0)*($K6148+$L6148)/(SUMIF($A:$A,$A6148,$K:$K)+SUMIF($A:$A,$A6148,$L:$L)))/VLOOKUP($A6148,HeadJournal!$A$1:$L$890,COLUMN(HeadJournal!H$1),0),0)</f>
        <v>0</v>
      </c>
      <c r="P6148" s="30">
        <f>IFERROR(SUM(K6148:O6148)*VLOOKUP($A6148,HeadJournal!$A$1:$L$890,COLUMN(HeadJournal!H$1),0),0)</f>
        <v>0</v>
      </c>
      <c r="Q6148" s="29"/>
      <c r="R6148" s="31"/>
      <c r="S6148" s="31"/>
      <c r="T6148" s="95" t="str">
        <f t="shared" si="454"/>
        <v/>
      </c>
      <c r="U6148" s="32">
        <f t="shared" si="455"/>
        <v>0</v>
      </c>
      <c r="V6148" s="22" t="str">
        <f t="shared" si="456"/>
        <v/>
      </c>
      <c r="X6148" s="33"/>
      <c r="Y6148" s="33"/>
    </row>
    <row r="6149" spans="1:25" x14ac:dyDescent="0.2">
      <c r="A6149" s="93"/>
      <c r="B6149" s="94" t="str">
        <f>IFERROR(VLOOKUP($A6149,HeadJournal!$A$1:$NTR$890,COLUMN(HeadJournal!B$1),0),"")</f>
        <v/>
      </c>
      <c r="C6149" s="94" t="str">
        <f>IFERROR(VLOOKUP($A6149,HeadJournal!$A$1:$NTR$890,COLUMN(HeadJournal!C$1),0),"")</f>
        <v/>
      </c>
      <c r="D6149" s="125" t="str">
        <f>IFERROR(VLOOKUP($A6149,HeadJournal!$A$1:$NTR$890,COLUMN(HeadJournal!D$1),0),"")</f>
        <v/>
      </c>
      <c r="E6149" s="95" t="str">
        <f>IFERROR(VLOOKUP($A6149,HeadJournal!$A$1:$NTR$890,COLUMN(HeadJournal!G$1),0),"")</f>
        <v/>
      </c>
      <c r="F6149" s="95" t="str">
        <f t="shared" si="453"/>
        <v/>
      </c>
      <c r="G6149" s="97"/>
      <c r="H6149" s="161"/>
      <c r="I6149" s="97"/>
      <c r="J6149" s="97"/>
      <c r="K6149" s="29"/>
      <c r="L6149" s="29"/>
      <c r="M6149" s="30">
        <f>IFERROR(VLOOKUP($A6149,HeadJournal!$A$1:$J$890,COLUMN(HeadJournal!I$1),0)*($K6149+$L6149)/(SUMIF($A:$A,$A6149,$K:$K)+SUMIF($A:$A,$A6149,$L:$L)),0)</f>
        <v>0</v>
      </c>
      <c r="N6149" s="30">
        <f>IFERROR((VLOOKUP($A6149,HeadJournal!$A$1:$K$890,COLUMN(HeadJournal!K$1),0)-VLOOKUP($A6149,HeadJournal!$A$1:$K$890,COLUMN(HeadJournal!J$1),0))*($K6149+$L6149)/(SUMIF($A:$A,$A6149,$K:$K)+SUMIF($A:$A,$A6149,$L:$L)),0)</f>
        <v>0</v>
      </c>
      <c r="O6149" s="30">
        <f>IFERROR((VLOOKUP($A6149,HeadJournal!$A$1:$L$890,COLUMN(HeadJournal!L$1),0)*($K6149+$L6149)/(SUMIF($A:$A,$A6149,$K:$K)+SUMIF($A:$A,$A6149,$L:$L)))/VLOOKUP($A6149,HeadJournal!$A$1:$L$890,COLUMN(HeadJournal!H$1),0),0)</f>
        <v>0</v>
      </c>
      <c r="P6149" s="30">
        <f>IFERROR(SUM(K6149:O6149)*VLOOKUP($A6149,HeadJournal!$A$1:$L$890,COLUMN(HeadJournal!H$1),0),0)</f>
        <v>0</v>
      </c>
      <c r="Q6149" s="29"/>
      <c r="R6149" s="31"/>
      <c r="S6149" s="31"/>
      <c r="T6149" s="95" t="str">
        <f t="shared" si="454"/>
        <v/>
      </c>
      <c r="U6149" s="32">
        <f t="shared" si="455"/>
        <v>0</v>
      </c>
      <c r="V6149" s="22" t="str">
        <f t="shared" si="456"/>
        <v/>
      </c>
      <c r="X6149" s="33"/>
      <c r="Y6149" s="33"/>
    </row>
    <row r="6150" spans="1:25" x14ac:dyDescent="0.2">
      <c r="A6150" s="93"/>
      <c r="B6150" s="94" t="str">
        <f>IFERROR(VLOOKUP($A6150,HeadJournal!$A$1:$NTR$890,COLUMN(HeadJournal!B$1),0),"")</f>
        <v/>
      </c>
      <c r="C6150" s="94" t="str">
        <f>IFERROR(VLOOKUP($A6150,HeadJournal!$A$1:$NTR$890,COLUMN(HeadJournal!C$1),0),"")</f>
        <v/>
      </c>
      <c r="D6150" s="125" t="str">
        <f>IFERROR(VLOOKUP($A6150,HeadJournal!$A$1:$NTR$890,COLUMN(HeadJournal!D$1),0),"")</f>
        <v/>
      </c>
      <c r="E6150" s="95" t="str">
        <f>IFERROR(VLOOKUP($A6150,HeadJournal!$A$1:$NTR$890,COLUMN(HeadJournal!G$1),0),"")</f>
        <v/>
      </c>
      <c r="F6150" s="95" t="str">
        <f t="shared" si="453"/>
        <v/>
      </c>
      <c r="G6150" s="97"/>
      <c r="H6150" s="161"/>
      <c r="I6150" s="97"/>
      <c r="J6150" s="97"/>
      <c r="K6150" s="29"/>
      <c r="L6150" s="29"/>
      <c r="M6150" s="30">
        <f>IFERROR(VLOOKUP($A6150,HeadJournal!$A$1:$J$890,COLUMN(HeadJournal!I$1),0)*($K6150+$L6150)/(SUMIF($A:$A,$A6150,$K:$K)+SUMIF($A:$A,$A6150,$L:$L)),0)</f>
        <v>0</v>
      </c>
      <c r="N6150" s="30">
        <f>IFERROR((VLOOKUP($A6150,HeadJournal!$A$1:$K$890,COLUMN(HeadJournal!K$1),0)-VLOOKUP($A6150,HeadJournal!$A$1:$K$890,COLUMN(HeadJournal!J$1),0))*($K6150+$L6150)/(SUMIF($A:$A,$A6150,$K:$K)+SUMIF($A:$A,$A6150,$L:$L)),0)</f>
        <v>0</v>
      </c>
      <c r="O6150" s="30">
        <f>IFERROR((VLOOKUP($A6150,HeadJournal!$A$1:$L$890,COLUMN(HeadJournal!L$1),0)*($K6150+$L6150)/(SUMIF($A:$A,$A6150,$K:$K)+SUMIF($A:$A,$A6150,$L:$L)))/VLOOKUP($A6150,HeadJournal!$A$1:$L$890,COLUMN(HeadJournal!H$1),0),0)</f>
        <v>0</v>
      </c>
      <c r="P6150" s="30">
        <f>IFERROR(SUM(K6150:O6150)*VLOOKUP($A6150,HeadJournal!$A$1:$L$890,COLUMN(HeadJournal!H$1),0),0)</f>
        <v>0</v>
      </c>
      <c r="Q6150" s="29"/>
      <c r="R6150" s="31"/>
      <c r="S6150" s="31"/>
      <c r="T6150" s="95" t="str">
        <f t="shared" si="454"/>
        <v/>
      </c>
      <c r="U6150" s="32">
        <f t="shared" si="455"/>
        <v>0</v>
      </c>
      <c r="V6150" s="22" t="str">
        <f t="shared" si="456"/>
        <v/>
      </c>
      <c r="X6150" s="33"/>
      <c r="Y6150" s="33"/>
    </row>
    <row r="6151" spans="1:25" x14ac:dyDescent="0.2">
      <c r="A6151" s="93"/>
      <c r="B6151" s="94" t="str">
        <f>IFERROR(VLOOKUP($A6151,HeadJournal!$A$1:$NTR$890,COLUMN(HeadJournal!B$1),0),"")</f>
        <v/>
      </c>
      <c r="C6151" s="94" t="str">
        <f>IFERROR(VLOOKUP($A6151,HeadJournal!$A$1:$NTR$890,COLUMN(HeadJournal!C$1),0),"")</f>
        <v/>
      </c>
      <c r="D6151" s="125" t="str">
        <f>IFERROR(VLOOKUP($A6151,HeadJournal!$A$1:$NTR$890,COLUMN(HeadJournal!D$1),0),"")</f>
        <v/>
      </c>
      <c r="E6151" s="95" t="str">
        <f>IFERROR(VLOOKUP($A6151,HeadJournal!$A$1:$NTR$890,COLUMN(HeadJournal!G$1),0),"")</f>
        <v/>
      </c>
      <c r="F6151" s="95" t="str">
        <f t="shared" si="453"/>
        <v/>
      </c>
      <c r="G6151" s="97"/>
      <c r="H6151" s="161"/>
      <c r="I6151" s="97"/>
      <c r="J6151" s="97"/>
      <c r="K6151" s="29"/>
      <c r="L6151" s="29"/>
      <c r="M6151" s="30">
        <f>IFERROR(VLOOKUP($A6151,HeadJournal!$A$1:$J$890,COLUMN(HeadJournal!I$1),0)*($K6151+$L6151)/(SUMIF($A:$A,$A6151,$K:$K)+SUMIF($A:$A,$A6151,$L:$L)),0)</f>
        <v>0</v>
      </c>
      <c r="N6151" s="30">
        <f>IFERROR((VLOOKUP($A6151,HeadJournal!$A$1:$K$890,COLUMN(HeadJournal!K$1),0)-VLOOKUP($A6151,HeadJournal!$A$1:$K$890,COLUMN(HeadJournal!J$1),0))*($K6151+$L6151)/(SUMIF($A:$A,$A6151,$K:$K)+SUMIF($A:$A,$A6151,$L:$L)),0)</f>
        <v>0</v>
      </c>
      <c r="O6151" s="30">
        <f>IFERROR((VLOOKUP($A6151,HeadJournal!$A$1:$L$890,COLUMN(HeadJournal!L$1),0)*($K6151+$L6151)/(SUMIF($A:$A,$A6151,$K:$K)+SUMIF($A:$A,$A6151,$L:$L)))/VLOOKUP($A6151,HeadJournal!$A$1:$L$890,COLUMN(HeadJournal!H$1),0),0)</f>
        <v>0</v>
      </c>
      <c r="P6151" s="30">
        <f>IFERROR(SUM(K6151:O6151)*VLOOKUP($A6151,HeadJournal!$A$1:$L$890,COLUMN(HeadJournal!H$1),0),0)</f>
        <v>0</v>
      </c>
      <c r="Q6151" s="29"/>
      <c r="R6151" s="31"/>
      <c r="S6151" s="31"/>
      <c r="T6151" s="95" t="str">
        <f t="shared" si="454"/>
        <v/>
      </c>
      <c r="U6151" s="32">
        <f t="shared" si="455"/>
        <v>0</v>
      </c>
      <c r="V6151" s="22" t="str">
        <f t="shared" si="456"/>
        <v/>
      </c>
      <c r="X6151" s="33"/>
      <c r="Y6151" s="33"/>
    </row>
    <row r="6152" spans="1:25" x14ac:dyDescent="0.2">
      <c r="A6152" s="93"/>
      <c r="B6152" s="94" t="str">
        <f>IFERROR(VLOOKUP($A6152,HeadJournal!$A$1:$NTR$890,COLUMN(HeadJournal!B$1),0),"")</f>
        <v/>
      </c>
      <c r="C6152" s="94" t="str">
        <f>IFERROR(VLOOKUP($A6152,HeadJournal!$A$1:$NTR$890,COLUMN(HeadJournal!C$1),0),"")</f>
        <v/>
      </c>
      <c r="D6152" s="125" t="str">
        <f>IFERROR(VLOOKUP($A6152,HeadJournal!$A$1:$NTR$890,COLUMN(HeadJournal!D$1),0),"")</f>
        <v/>
      </c>
      <c r="E6152" s="95" t="str">
        <f>IFERROR(VLOOKUP($A6152,HeadJournal!$A$1:$NTR$890,COLUMN(HeadJournal!G$1),0),"")</f>
        <v/>
      </c>
      <c r="F6152" s="95" t="str">
        <f t="shared" si="453"/>
        <v/>
      </c>
      <c r="G6152" s="97"/>
      <c r="H6152" s="161"/>
      <c r="I6152" s="97"/>
      <c r="J6152" s="97"/>
      <c r="K6152" s="29"/>
      <c r="L6152" s="29"/>
      <c r="M6152" s="30">
        <f>IFERROR(VLOOKUP($A6152,HeadJournal!$A$1:$J$890,COLUMN(HeadJournal!I$1),0)*($K6152+$L6152)/(SUMIF($A:$A,$A6152,$K:$K)+SUMIF($A:$A,$A6152,$L:$L)),0)</f>
        <v>0</v>
      </c>
      <c r="N6152" s="30">
        <f>IFERROR((VLOOKUP($A6152,HeadJournal!$A$1:$K$890,COLUMN(HeadJournal!K$1),0)-VLOOKUP($A6152,HeadJournal!$A$1:$K$890,COLUMN(HeadJournal!J$1),0))*($K6152+$L6152)/(SUMIF($A:$A,$A6152,$K:$K)+SUMIF($A:$A,$A6152,$L:$L)),0)</f>
        <v>0</v>
      </c>
      <c r="O6152" s="30">
        <f>IFERROR((VLOOKUP($A6152,HeadJournal!$A$1:$L$890,COLUMN(HeadJournal!L$1),0)*($K6152+$L6152)/(SUMIF($A:$A,$A6152,$K:$K)+SUMIF($A:$A,$A6152,$L:$L)))/VLOOKUP($A6152,HeadJournal!$A$1:$L$890,COLUMN(HeadJournal!H$1),0),0)</f>
        <v>0</v>
      </c>
      <c r="P6152" s="30">
        <f>IFERROR(SUM(K6152:O6152)*VLOOKUP($A6152,HeadJournal!$A$1:$L$890,COLUMN(HeadJournal!H$1),0),0)</f>
        <v>0</v>
      </c>
      <c r="Q6152" s="29"/>
      <c r="R6152" s="31"/>
      <c r="S6152" s="31"/>
      <c r="T6152" s="95" t="str">
        <f t="shared" si="454"/>
        <v/>
      </c>
      <c r="U6152" s="32">
        <f t="shared" si="455"/>
        <v>0</v>
      </c>
      <c r="V6152" s="22" t="str">
        <f t="shared" si="456"/>
        <v/>
      </c>
      <c r="X6152" s="33"/>
      <c r="Y6152" s="33"/>
    </row>
    <row r="6153" spans="1:25" x14ac:dyDescent="0.2">
      <c r="A6153" s="93"/>
      <c r="B6153" s="94" t="str">
        <f>IFERROR(VLOOKUP($A6153,HeadJournal!$A$1:$NTR$890,COLUMN(HeadJournal!B$1),0),"")</f>
        <v/>
      </c>
      <c r="C6153" s="94" t="str">
        <f>IFERROR(VLOOKUP($A6153,HeadJournal!$A$1:$NTR$890,COLUMN(HeadJournal!C$1),0),"")</f>
        <v/>
      </c>
      <c r="D6153" s="125" t="str">
        <f>IFERROR(VLOOKUP($A6153,HeadJournal!$A$1:$NTR$890,COLUMN(HeadJournal!D$1),0),"")</f>
        <v/>
      </c>
      <c r="E6153" s="95" t="str">
        <f>IFERROR(VLOOKUP($A6153,HeadJournal!$A$1:$NTR$890,COLUMN(HeadJournal!G$1),0),"")</f>
        <v/>
      </c>
      <c r="F6153" s="95" t="str">
        <f t="shared" si="453"/>
        <v/>
      </c>
      <c r="G6153" s="97"/>
      <c r="H6153" s="161"/>
      <c r="I6153" s="97"/>
      <c r="J6153" s="97"/>
      <c r="K6153" s="29"/>
      <c r="L6153" s="29"/>
      <c r="M6153" s="30">
        <f>IFERROR(VLOOKUP($A6153,HeadJournal!$A$1:$J$890,COLUMN(HeadJournal!I$1),0)*($K6153+$L6153)/(SUMIF($A:$A,$A6153,$K:$K)+SUMIF($A:$A,$A6153,$L:$L)),0)</f>
        <v>0</v>
      </c>
      <c r="N6153" s="30">
        <f>IFERROR((VLOOKUP($A6153,HeadJournal!$A$1:$K$890,COLUMN(HeadJournal!K$1),0)-VLOOKUP($A6153,HeadJournal!$A$1:$K$890,COLUMN(HeadJournal!J$1),0))*($K6153+$L6153)/(SUMIF($A:$A,$A6153,$K:$K)+SUMIF($A:$A,$A6153,$L:$L)),0)</f>
        <v>0</v>
      </c>
      <c r="O6153" s="30">
        <f>IFERROR((VLOOKUP($A6153,HeadJournal!$A$1:$L$890,COLUMN(HeadJournal!L$1),0)*($K6153+$L6153)/(SUMIF($A:$A,$A6153,$K:$K)+SUMIF($A:$A,$A6153,$L:$L)))/VLOOKUP($A6153,HeadJournal!$A$1:$L$890,COLUMN(HeadJournal!H$1),0),0)</f>
        <v>0</v>
      </c>
      <c r="P6153" s="30">
        <f>IFERROR(SUM(K6153:O6153)*VLOOKUP($A6153,HeadJournal!$A$1:$L$890,COLUMN(HeadJournal!H$1),0),0)</f>
        <v>0</v>
      </c>
      <c r="Q6153" s="29"/>
      <c r="R6153" s="31"/>
      <c r="S6153" s="31"/>
      <c r="T6153" s="95" t="str">
        <f t="shared" si="454"/>
        <v/>
      </c>
      <c r="U6153" s="32">
        <f t="shared" si="455"/>
        <v>0</v>
      </c>
      <c r="V6153" s="22" t="str">
        <f t="shared" si="456"/>
        <v/>
      </c>
      <c r="X6153" s="33"/>
      <c r="Y6153" s="33"/>
    </row>
    <row r="6154" spans="1:25" x14ac:dyDescent="0.2">
      <c r="A6154" s="93"/>
      <c r="B6154" s="94" t="str">
        <f>IFERROR(VLOOKUP($A6154,HeadJournal!$A$1:$NTR$890,COLUMN(HeadJournal!B$1),0),"")</f>
        <v/>
      </c>
      <c r="C6154" s="94" t="str">
        <f>IFERROR(VLOOKUP($A6154,HeadJournal!$A$1:$NTR$890,COLUMN(HeadJournal!C$1),0),"")</f>
        <v/>
      </c>
      <c r="D6154" s="125" t="str">
        <f>IFERROR(VLOOKUP($A6154,HeadJournal!$A$1:$NTR$890,COLUMN(HeadJournal!D$1),0),"")</f>
        <v/>
      </c>
      <c r="E6154" s="95" t="str">
        <f>IFERROR(VLOOKUP($A6154,HeadJournal!$A$1:$NTR$890,COLUMN(HeadJournal!G$1),0),"")</f>
        <v/>
      </c>
      <c r="F6154" s="95" t="str">
        <f t="shared" si="453"/>
        <v/>
      </c>
      <c r="G6154" s="97"/>
      <c r="H6154" s="161"/>
      <c r="I6154" s="97"/>
      <c r="J6154" s="97"/>
      <c r="K6154" s="29"/>
      <c r="L6154" s="29"/>
      <c r="M6154" s="30">
        <f>IFERROR(VLOOKUP($A6154,HeadJournal!$A$1:$J$890,COLUMN(HeadJournal!I$1),0)*($K6154+$L6154)/(SUMIF($A:$A,$A6154,$K:$K)+SUMIF($A:$A,$A6154,$L:$L)),0)</f>
        <v>0</v>
      </c>
      <c r="N6154" s="30">
        <f>IFERROR((VLOOKUP($A6154,HeadJournal!$A$1:$K$890,COLUMN(HeadJournal!K$1),0)-VLOOKUP($A6154,HeadJournal!$A$1:$K$890,COLUMN(HeadJournal!J$1),0))*($K6154+$L6154)/(SUMIF($A:$A,$A6154,$K:$K)+SUMIF($A:$A,$A6154,$L:$L)),0)</f>
        <v>0</v>
      </c>
      <c r="O6154" s="30">
        <f>IFERROR((VLOOKUP($A6154,HeadJournal!$A$1:$L$890,COLUMN(HeadJournal!L$1),0)*($K6154+$L6154)/(SUMIF($A:$A,$A6154,$K:$K)+SUMIF($A:$A,$A6154,$L:$L)))/VLOOKUP($A6154,HeadJournal!$A$1:$L$890,COLUMN(HeadJournal!H$1),0),0)</f>
        <v>0</v>
      </c>
      <c r="P6154" s="30">
        <f>IFERROR(SUM(K6154:O6154)*VLOOKUP($A6154,HeadJournal!$A$1:$L$890,COLUMN(HeadJournal!H$1),0),0)</f>
        <v>0</v>
      </c>
      <c r="Q6154" s="29"/>
      <c r="R6154" s="31"/>
      <c r="S6154" s="31"/>
      <c r="T6154" s="95" t="str">
        <f t="shared" si="454"/>
        <v/>
      </c>
      <c r="U6154" s="32">
        <f t="shared" si="455"/>
        <v>0</v>
      </c>
      <c r="V6154" s="22" t="str">
        <f t="shared" si="456"/>
        <v/>
      </c>
      <c r="X6154" s="33"/>
      <c r="Y6154" s="33"/>
    </row>
    <row r="6155" spans="1:25" x14ac:dyDescent="0.2">
      <c r="A6155" s="93"/>
      <c r="B6155" s="94" t="str">
        <f>IFERROR(VLOOKUP($A6155,HeadJournal!$A$1:$NTR$890,COLUMN(HeadJournal!B$1),0),"")</f>
        <v/>
      </c>
      <c r="C6155" s="94" t="str">
        <f>IFERROR(VLOOKUP($A6155,HeadJournal!$A$1:$NTR$890,COLUMN(HeadJournal!C$1),0),"")</f>
        <v/>
      </c>
      <c r="D6155" s="125" t="str">
        <f>IFERROR(VLOOKUP($A6155,HeadJournal!$A$1:$NTR$890,COLUMN(HeadJournal!D$1),0),"")</f>
        <v/>
      </c>
      <c r="E6155" s="95" t="str">
        <f>IFERROR(VLOOKUP($A6155,HeadJournal!$A$1:$NTR$890,COLUMN(HeadJournal!G$1),0),"")</f>
        <v/>
      </c>
      <c r="F6155" s="95" t="str">
        <f t="shared" si="453"/>
        <v/>
      </c>
      <c r="G6155" s="97"/>
      <c r="H6155" s="161"/>
      <c r="I6155" s="97"/>
      <c r="J6155" s="97"/>
      <c r="K6155" s="29"/>
      <c r="L6155" s="29"/>
      <c r="M6155" s="30">
        <f>IFERROR(VLOOKUP($A6155,HeadJournal!$A$1:$J$890,COLUMN(HeadJournal!I$1),0)*($K6155+$L6155)/(SUMIF($A:$A,$A6155,$K:$K)+SUMIF($A:$A,$A6155,$L:$L)),0)</f>
        <v>0</v>
      </c>
      <c r="N6155" s="30">
        <f>IFERROR((VLOOKUP($A6155,HeadJournal!$A$1:$K$890,COLUMN(HeadJournal!K$1),0)-VLOOKUP($A6155,HeadJournal!$A$1:$K$890,COLUMN(HeadJournal!J$1),0))*($K6155+$L6155)/(SUMIF($A:$A,$A6155,$K:$K)+SUMIF($A:$A,$A6155,$L:$L)),0)</f>
        <v>0</v>
      </c>
      <c r="O6155" s="30">
        <f>IFERROR((VLOOKUP($A6155,HeadJournal!$A$1:$L$890,COLUMN(HeadJournal!L$1),0)*($K6155+$L6155)/(SUMIF($A:$A,$A6155,$K:$K)+SUMIF($A:$A,$A6155,$L:$L)))/VLOOKUP($A6155,HeadJournal!$A$1:$L$890,COLUMN(HeadJournal!H$1),0),0)</f>
        <v>0</v>
      </c>
      <c r="P6155" s="30">
        <f>IFERROR(SUM(K6155:O6155)*VLOOKUP($A6155,HeadJournal!$A$1:$L$890,COLUMN(HeadJournal!H$1),0),0)</f>
        <v>0</v>
      </c>
      <c r="Q6155" s="29"/>
      <c r="R6155" s="31"/>
      <c r="S6155" s="31"/>
      <c r="T6155" s="95" t="str">
        <f t="shared" si="454"/>
        <v/>
      </c>
      <c r="U6155" s="32">
        <f t="shared" si="455"/>
        <v>0</v>
      </c>
      <c r="V6155" s="22" t="str">
        <f t="shared" si="456"/>
        <v/>
      </c>
      <c r="X6155" s="33"/>
      <c r="Y6155" s="33"/>
    </row>
    <row r="6156" spans="1:25" x14ac:dyDescent="0.2">
      <c r="A6156" s="93"/>
      <c r="B6156" s="94" t="str">
        <f>IFERROR(VLOOKUP($A6156,HeadJournal!$A$1:$NTR$890,COLUMN(HeadJournal!B$1),0),"")</f>
        <v/>
      </c>
      <c r="C6156" s="94" t="str">
        <f>IFERROR(VLOOKUP($A6156,HeadJournal!$A$1:$NTR$890,COLUMN(HeadJournal!C$1),0),"")</f>
        <v/>
      </c>
      <c r="D6156" s="125" t="str">
        <f>IFERROR(VLOOKUP($A6156,HeadJournal!$A$1:$NTR$890,COLUMN(HeadJournal!D$1),0),"")</f>
        <v/>
      </c>
      <c r="E6156" s="95" t="str">
        <f>IFERROR(VLOOKUP($A6156,HeadJournal!$A$1:$NTR$890,COLUMN(HeadJournal!G$1),0),"")</f>
        <v/>
      </c>
      <c r="F6156" s="95" t="str">
        <f t="shared" si="453"/>
        <v/>
      </c>
      <c r="G6156" s="97"/>
      <c r="H6156" s="161"/>
      <c r="I6156" s="97"/>
      <c r="J6156" s="97"/>
      <c r="K6156" s="29"/>
      <c r="L6156" s="29"/>
      <c r="M6156" s="30">
        <f>IFERROR(VLOOKUP($A6156,HeadJournal!$A$1:$J$890,COLUMN(HeadJournal!I$1),0)*($K6156+$L6156)/(SUMIF($A:$A,$A6156,$K:$K)+SUMIF($A:$A,$A6156,$L:$L)),0)</f>
        <v>0</v>
      </c>
      <c r="N6156" s="30">
        <f>IFERROR((VLOOKUP($A6156,HeadJournal!$A$1:$K$890,COLUMN(HeadJournal!K$1),0)-VLOOKUP($A6156,HeadJournal!$A$1:$K$890,COLUMN(HeadJournal!J$1),0))*($K6156+$L6156)/(SUMIF($A:$A,$A6156,$K:$K)+SUMIF($A:$A,$A6156,$L:$L)),0)</f>
        <v>0</v>
      </c>
      <c r="O6156" s="30">
        <f>IFERROR((VLOOKUP($A6156,HeadJournal!$A$1:$L$890,COLUMN(HeadJournal!L$1),0)*($K6156+$L6156)/(SUMIF($A:$A,$A6156,$K:$K)+SUMIF($A:$A,$A6156,$L:$L)))/VLOOKUP($A6156,HeadJournal!$A$1:$L$890,COLUMN(HeadJournal!H$1),0),0)</f>
        <v>0</v>
      </c>
      <c r="P6156" s="30">
        <f>IFERROR(SUM(K6156:O6156)*VLOOKUP($A6156,HeadJournal!$A$1:$L$890,COLUMN(HeadJournal!H$1),0),0)</f>
        <v>0</v>
      </c>
      <c r="Q6156" s="29"/>
      <c r="R6156" s="31"/>
      <c r="S6156" s="31"/>
      <c r="T6156" s="95" t="str">
        <f t="shared" si="454"/>
        <v/>
      </c>
      <c r="U6156" s="32">
        <f t="shared" si="455"/>
        <v>0</v>
      </c>
      <c r="V6156" s="22" t="str">
        <f t="shared" si="456"/>
        <v/>
      </c>
      <c r="X6156" s="33"/>
      <c r="Y6156" s="33"/>
    </row>
    <row r="6157" spans="1:25" x14ac:dyDescent="0.2">
      <c r="A6157" s="93"/>
      <c r="B6157" s="94" t="str">
        <f>IFERROR(VLOOKUP($A6157,HeadJournal!$A$1:$NTR$890,COLUMN(HeadJournal!B$1),0),"")</f>
        <v/>
      </c>
      <c r="C6157" s="94" t="str">
        <f>IFERROR(VLOOKUP($A6157,HeadJournal!$A$1:$NTR$890,COLUMN(HeadJournal!C$1),0),"")</f>
        <v/>
      </c>
      <c r="D6157" s="125" t="str">
        <f>IFERROR(VLOOKUP($A6157,HeadJournal!$A$1:$NTR$890,COLUMN(HeadJournal!D$1),0),"")</f>
        <v/>
      </c>
      <c r="E6157" s="95" t="str">
        <f>IFERROR(VLOOKUP($A6157,HeadJournal!$A$1:$NTR$890,COLUMN(HeadJournal!G$1),0),"")</f>
        <v/>
      </c>
      <c r="F6157" s="95" t="str">
        <f t="shared" si="453"/>
        <v/>
      </c>
      <c r="G6157" s="97"/>
      <c r="H6157" s="161"/>
      <c r="I6157" s="97"/>
      <c r="J6157" s="97"/>
      <c r="K6157" s="29"/>
      <c r="L6157" s="29"/>
      <c r="M6157" s="30">
        <f>IFERROR(VLOOKUP($A6157,HeadJournal!$A$1:$J$890,COLUMN(HeadJournal!I$1),0)*($K6157+$L6157)/(SUMIF($A:$A,$A6157,$K:$K)+SUMIF($A:$A,$A6157,$L:$L)),0)</f>
        <v>0</v>
      </c>
      <c r="N6157" s="30">
        <f>IFERROR((VLOOKUP($A6157,HeadJournal!$A$1:$K$890,COLUMN(HeadJournal!K$1),0)-VLOOKUP($A6157,HeadJournal!$A$1:$K$890,COLUMN(HeadJournal!J$1),0))*($K6157+$L6157)/(SUMIF($A:$A,$A6157,$K:$K)+SUMIF($A:$A,$A6157,$L:$L)),0)</f>
        <v>0</v>
      </c>
      <c r="O6157" s="30">
        <f>IFERROR((VLOOKUP($A6157,HeadJournal!$A$1:$L$890,COLUMN(HeadJournal!L$1),0)*($K6157+$L6157)/(SUMIF($A:$A,$A6157,$K:$K)+SUMIF($A:$A,$A6157,$L:$L)))/VLOOKUP($A6157,HeadJournal!$A$1:$L$890,COLUMN(HeadJournal!H$1),0),0)</f>
        <v>0</v>
      </c>
      <c r="P6157" s="30">
        <f>IFERROR(SUM(K6157:O6157)*VLOOKUP($A6157,HeadJournal!$A$1:$L$890,COLUMN(HeadJournal!H$1),0),0)</f>
        <v>0</v>
      </c>
      <c r="Q6157" s="29"/>
      <c r="R6157" s="31"/>
      <c r="S6157" s="31"/>
      <c r="T6157" s="95" t="str">
        <f t="shared" si="454"/>
        <v/>
      </c>
      <c r="U6157" s="32">
        <f t="shared" si="455"/>
        <v>0</v>
      </c>
      <c r="V6157" s="22" t="str">
        <f t="shared" si="456"/>
        <v/>
      </c>
      <c r="X6157" s="33"/>
      <c r="Y6157" s="33"/>
    </row>
    <row r="6158" spans="1:25" x14ac:dyDescent="0.2">
      <c r="A6158" s="93"/>
      <c r="B6158" s="94" t="str">
        <f>IFERROR(VLOOKUP($A6158,HeadJournal!$A$1:$NTR$890,COLUMN(HeadJournal!B$1),0),"")</f>
        <v/>
      </c>
      <c r="C6158" s="94" t="str">
        <f>IFERROR(VLOOKUP($A6158,HeadJournal!$A$1:$NTR$890,COLUMN(HeadJournal!C$1),0),"")</f>
        <v/>
      </c>
      <c r="D6158" s="125" t="str">
        <f>IFERROR(VLOOKUP($A6158,HeadJournal!$A$1:$NTR$890,COLUMN(HeadJournal!D$1),0),"")</f>
        <v/>
      </c>
      <c r="E6158" s="95" t="str">
        <f>IFERROR(VLOOKUP($A6158,HeadJournal!$A$1:$NTR$890,COLUMN(HeadJournal!G$1),0),"")</f>
        <v/>
      </c>
      <c r="F6158" s="95" t="str">
        <f t="shared" si="453"/>
        <v/>
      </c>
      <c r="G6158" s="97"/>
      <c r="H6158" s="161"/>
      <c r="I6158" s="97"/>
      <c r="J6158" s="97"/>
      <c r="K6158" s="29"/>
      <c r="L6158" s="29"/>
      <c r="M6158" s="30">
        <f>IFERROR(VLOOKUP($A6158,HeadJournal!$A$1:$J$890,COLUMN(HeadJournal!I$1),0)*($K6158+$L6158)/(SUMIF($A:$A,$A6158,$K:$K)+SUMIF($A:$A,$A6158,$L:$L)),0)</f>
        <v>0</v>
      </c>
      <c r="N6158" s="30">
        <f>IFERROR((VLOOKUP($A6158,HeadJournal!$A$1:$K$890,COLUMN(HeadJournal!K$1),0)-VLOOKUP($A6158,HeadJournal!$A$1:$K$890,COLUMN(HeadJournal!J$1),0))*($K6158+$L6158)/(SUMIF($A:$A,$A6158,$K:$K)+SUMIF($A:$A,$A6158,$L:$L)),0)</f>
        <v>0</v>
      </c>
      <c r="O6158" s="30">
        <f>IFERROR((VLOOKUP($A6158,HeadJournal!$A$1:$L$890,COLUMN(HeadJournal!L$1),0)*($K6158+$L6158)/(SUMIF($A:$A,$A6158,$K:$K)+SUMIF($A:$A,$A6158,$L:$L)))/VLOOKUP($A6158,HeadJournal!$A$1:$L$890,COLUMN(HeadJournal!H$1),0),0)</f>
        <v>0</v>
      </c>
      <c r="P6158" s="30">
        <f>IFERROR(SUM(K6158:O6158)*VLOOKUP($A6158,HeadJournal!$A$1:$L$890,COLUMN(HeadJournal!H$1),0),0)</f>
        <v>0</v>
      </c>
      <c r="Q6158" s="29"/>
      <c r="R6158" s="31"/>
      <c r="S6158" s="31"/>
      <c r="T6158" s="95" t="str">
        <f t="shared" si="454"/>
        <v/>
      </c>
      <c r="U6158" s="32">
        <f t="shared" si="455"/>
        <v>0</v>
      </c>
      <c r="V6158" s="22" t="str">
        <f t="shared" si="456"/>
        <v/>
      </c>
      <c r="X6158" s="33"/>
      <c r="Y6158" s="33"/>
    </row>
    <row r="6159" spans="1:25" x14ac:dyDescent="0.2">
      <c r="A6159" s="93"/>
      <c r="B6159" s="94" t="str">
        <f>IFERROR(VLOOKUP($A6159,HeadJournal!$A$1:$NTR$890,COLUMN(HeadJournal!B$1),0),"")</f>
        <v/>
      </c>
      <c r="C6159" s="94" t="str">
        <f>IFERROR(VLOOKUP($A6159,HeadJournal!$A$1:$NTR$890,COLUMN(HeadJournal!C$1),0),"")</f>
        <v/>
      </c>
      <c r="D6159" s="125" t="str">
        <f>IFERROR(VLOOKUP($A6159,HeadJournal!$A$1:$NTR$890,COLUMN(HeadJournal!D$1),0),"")</f>
        <v/>
      </c>
      <c r="E6159" s="95" t="str">
        <f>IFERROR(VLOOKUP($A6159,HeadJournal!$A$1:$NTR$890,COLUMN(HeadJournal!G$1),0),"")</f>
        <v/>
      </c>
      <c r="F6159" s="95" t="str">
        <f t="shared" si="453"/>
        <v/>
      </c>
      <c r="G6159" s="97"/>
      <c r="H6159" s="161"/>
      <c r="I6159" s="97"/>
      <c r="J6159" s="97"/>
      <c r="K6159" s="29"/>
      <c r="L6159" s="29"/>
      <c r="M6159" s="30">
        <f>IFERROR(VLOOKUP($A6159,HeadJournal!$A$1:$J$890,COLUMN(HeadJournal!I$1),0)*($K6159+$L6159)/(SUMIF($A:$A,$A6159,$K:$K)+SUMIF($A:$A,$A6159,$L:$L)),0)</f>
        <v>0</v>
      </c>
      <c r="N6159" s="30">
        <f>IFERROR((VLOOKUP($A6159,HeadJournal!$A$1:$K$890,COLUMN(HeadJournal!K$1),0)-VLOOKUP($A6159,HeadJournal!$A$1:$K$890,COLUMN(HeadJournal!J$1),0))*($K6159+$L6159)/(SUMIF($A:$A,$A6159,$K:$K)+SUMIF($A:$A,$A6159,$L:$L)),0)</f>
        <v>0</v>
      </c>
      <c r="O6159" s="30">
        <f>IFERROR((VLOOKUP($A6159,HeadJournal!$A$1:$L$890,COLUMN(HeadJournal!L$1),0)*($K6159+$L6159)/(SUMIF($A:$A,$A6159,$K:$K)+SUMIF($A:$A,$A6159,$L:$L)))/VLOOKUP($A6159,HeadJournal!$A$1:$L$890,COLUMN(HeadJournal!H$1),0),0)</f>
        <v>0</v>
      </c>
      <c r="P6159" s="30">
        <f>IFERROR(SUM(K6159:O6159)*VLOOKUP($A6159,HeadJournal!$A$1:$L$890,COLUMN(HeadJournal!H$1),0),0)</f>
        <v>0</v>
      </c>
      <c r="Q6159" s="29"/>
      <c r="R6159" s="31"/>
      <c r="S6159" s="31"/>
      <c r="T6159" s="95" t="str">
        <f t="shared" si="454"/>
        <v/>
      </c>
      <c r="U6159" s="32">
        <f t="shared" si="455"/>
        <v>0</v>
      </c>
      <c r="V6159" s="22" t="str">
        <f t="shared" si="456"/>
        <v/>
      </c>
      <c r="X6159" s="33"/>
      <c r="Y6159" s="33"/>
    </row>
    <row r="6160" spans="1:25" x14ac:dyDescent="0.2">
      <c r="A6160" s="93"/>
      <c r="B6160" s="94" t="str">
        <f>IFERROR(VLOOKUP($A6160,HeadJournal!$A$1:$NTR$890,COLUMN(HeadJournal!B$1),0),"")</f>
        <v/>
      </c>
      <c r="C6160" s="94" t="str">
        <f>IFERROR(VLOOKUP($A6160,HeadJournal!$A$1:$NTR$890,COLUMN(HeadJournal!C$1),0),"")</f>
        <v/>
      </c>
      <c r="D6160" s="125" t="str">
        <f>IFERROR(VLOOKUP($A6160,HeadJournal!$A$1:$NTR$890,COLUMN(HeadJournal!D$1),0),"")</f>
        <v/>
      </c>
      <c r="E6160" s="95" t="str">
        <f>IFERROR(VLOOKUP($A6160,HeadJournal!$A$1:$NTR$890,COLUMN(HeadJournal!G$1),0),"")</f>
        <v/>
      </c>
      <c r="F6160" s="95" t="str">
        <f t="shared" si="453"/>
        <v/>
      </c>
      <c r="G6160" s="97"/>
      <c r="H6160" s="161"/>
      <c r="I6160" s="97"/>
      <c r="J6160" s="97"/>
      <c r="K6160" s="29"/>
      <c r="L6160" s="29"/>
      <c r="M6160" s="30">
        <f>IFERROR(VLOOKUP($A6160,HeadJournal!$A$1:$J$890,COLUMN(HeadJournal!I$1),0)*($K6160+$L6160)/(SUMIF($A:$A,$A6160,$K:$K)+SUMIF($A:$A,$A6160,$L:$L)),0)</f>
        <v>0</v>
      </c>
      <c r="N6160" s="30">
        <f>IFERROR((VLOOKUP($A6160,HeadJournal!$A$1:$K$890,COLUMN(HeadJournal!K$1),0)-VLOOKUP($A6160,HeadJournal!$A$1:$K$890,COLUMN(HeadJournal!J$1),0))*($K6160+$L6160)/(SUMIF($A:$A,$A6160,$K:$K)+SUMIF($A:$A,$A6160,$L:$L)),0)</f>
        <v>0</v>
      </c>
      <c r="O6160" s="30">
        <f>IFERROR((VLOOKUP($A6160,HeadJournal!$A$1:$L$890,COLUMN(HeadJournal!L$1),0)*($K6160+$L6160)/(SUMIF($A:$A,$A6160,$K:$K)+SUMIF($A:$A,$A6160,$L:$L)))/VLOOKUP($A6160,HeadJournal!$A$1:$L$890,COLUMN(HeadJournal!H$1),0),0)</f>
        <v>0</v>
      </c>
      <c r="P6160" s="30">
        <f>IFERROR(SUM(K6160:O6160)*VLOOKUP($A6160,HeadJournal!$A$1:$L$890,COLUMN(HeadJournal!H$1),0),0)</f>
        <v>0</v>
      </c>
      <c r="Q6160" s="29"/>
      <c r="R6160" s="31"/>
      <c r="S6160" s="31"/>
      <c r="T6160" s="95" t="str">
        <f t="shared" si="454"/>
        <v/>
      </c>
      <c r="U6160" s="32">
        <f t="shared" si="455"/>
        <v>0</v>
      </c>
      <c r="V6160" s="22" t="str">
        <f t="shared" si="456"/>
        <v/>
      </c>
      <c r="X6160" s="33"/>
      <c r="Y6160" s="33"/>
    </row>
    <row r="6161" spans="1:25" x14ac:dyDescent="0.2">
      <c r="A6161" s="93"/>
      <c r="B6161" s="94" t="str">
        <f>IFERROR(VLOOKUP($A6161,HeadJournal!$A$1:$NTR$890,COLUMN(HeadJournal!B$1),0),"")</f>
        <v/>
      </c>
      <c r="C6161" s="94" t="str">
        <f>IFERROR(VLOOKUP($A6161,HeadJournal!$A$1:$NTR$890,COLUMN(HeadJournal!C$1),0),"")</f>
        <v/>
      </c>
      <c r="D6161" s="125" t="str">
        <f>IFERROR(VLOOKUP($A6161,HeadJournal!$A$1:$NTR$890,COLUMN(HeadJournal!D$1),0),"")</f>
        <v/>
      </c>
      <c r="E6161" s="95" t="str">
        <f>IFERROR(VLOOKUP($A6161,HeadJournal!$A$1:$NTR$890,COLUMN(HeadJournal!G$1),0),"")</f>
        <v/>
      </c>
      <c r="F6161" s="95" t="str">
        <f t="shared" si="453"/>
        <v/>
      </c>
      <c r="G6161" s="97"/>
      <c r="H6161" s="161"/>
      <c r="I6161" s="97"/>
      <c r="J6161" s="97"/>
      <c r="K6161" s="29"/>
      <c r="L6161" s="29"/>
      <c r="M6161" s="30">
        <f>IFERROR(VLOOKUP($A6161,HeadJournal!$A$1:$J$890,COLUMN(HeadJournal!I$1),0)*($K6161+$L6161)/(SUMIF($A:$A,$A6161,$K:$K)+SUMIF($A:$A,$A6161,$L:$L)),0)</f>
        <v>0</v>
      </c>
      <c r="N6161" s="30">
        <f>IFERROR((VLOOKUP($A6161,HeadJournal!$A$1:$K$890,COLUMN(HeadJournal!K$1),0)-VLOOKUP($A6161,HeadJournal!$A$1:$K$890,COLUMN(HeadJournal!J$1),0))*($K6161+$L6161)/(SUMIF($A:$A,$A6161,$K:$K)+SUMIF($A:$A,$A6161,$L:$L)),0)</f>
        <v>0</v>
      </c>
      <c r="O6161" s="30">
        <f>IFERROR((VLOOKUP($A6161,HeadJournal!$A$1:$L$890,COLUMN(HeadJournal!L$1),0)*($K6161+$L6161)/(SUMIF($A:$A,$A6161,$K:$K)+SUMIF($A:$A,$A6161,$L:$L)))/VLOOKUP($A6161,HeadJournal!$A$1:$L$890,COLUMN(HeadJournal!H$1),0),0)</f>
        <v>0</v>
      </c>
      <c r="P6161" s="30">
        <f>IFERROR(SUM(K6161:O6161)*VLOOKUP($A6161,HeadJournal!$A$1:$L$890,COLUMN(HeadJournal!H$1),0),0)</f>
        <v>0</v>
      </c>
      <c r="Q6161" s="29"/>
      <c r="R6161" s="31"/>
      <c r="S6161" s="31"/>
      <c r="T6161" s="95" t="str">
        <f t="shared" si="454"/>
        <v/>
      </c>
      <c r="U6161" s="32">
        <f t="shared" si="455"/>
        <v>0</v>
      </c>
      <c r="V6161" s="22" t="str">
        <f t="shared" si="456"/>
        <v/>
      </c>
      <c r="X6161" s="33"/>
      <c r="Y6161" s="33"/>
    </row>
    <row r="6162" spans="1:25" x14ac:dyDescent="0.2">
      <c r="A6162" s="93"/>
      <c r="B6162" s="94" t="str">
        <f>IFERROR(VLOOKUP($A6162,HeadJournal!$A$1:$NTR$890,COLUMN(HeadJournal!B$1),0),"")</f>
        <v/>
      </c>
      <c r="C6162" s="94" t="str">
        <f>IFERROR(VLOOKUP($A6162,HeadJournal!$A$1:$NTR$890,COLUMN(HeadJournal!C$1),0),"")</f>
        <v/>
      </c>
      <c r="D6162" s="125" t="str">
        <f>IFERROR(VLOOKUP($A6162,HeadJournal!$A$1:$NTR$890,COLUMN(HeadJournal!D$1),0),"")</f>
        <v/>
      </c>
      <c r="E6162" s="95" t="str">
        <f>IFERROR(VLOOKUP($A6162,HeadJournal!$A$1:$NTR$890,COLUMN(HeadJournal!G$1),0),"")</f>
        <v/>
      </c>
      <c r="F6162" s="95" t="str">
        <f t="shared" si="453"/>
        <v/>
      </c>
      <c r="G6162" s="97"/>
      <c r="H6162" s="161"/>
      <c r="I6162" s="97"/>
      <c r="J6162" s="97"/>
      <c r="K6162" s="29"/>
      <c r="L6162" s="29"/>
      <c r="M6162" s="30">
        <f>IFERROR(VLOOKUP($A6162,HeadJournal!$A$1:$J$890,COLUMN(HeadJournal!I$1),0)*($K6162+$L6162)/(SUMIF($A:$A,$A6162,$K:$K)+SUMIF($A:$A,$A6162,$L:$L)),0)</f>
        <v>0</v>
      </c>
      <c r="N6162" s="30">
        <f>IFERROR((VLOOKUP($A6162,HeadJournal!$A$1:$K$890,COLUMN(HeadJournal!K$1),0)-VLOOKUP($A6162,HeadJournal!$A$1:$K$890,COLUMN(HeadJournal!J$1),0))*($K6162+$L6162)/(SUMIF($A:$A,$A6162,$K:$K)+SUMIF($A:$A,$A6162,$L:$L)),0)</f>
        <v>0</v>
      </c>
      <c r="O6162" s="30">
        <f>IFERROR((VLOOKUP($A6162,HeadJournal!$A$1:$L$890,COLUMN(HeadJournal!L$1),0)*($K6162+$L6162)/(SUMIF($A:$A,$A6162,$K:$K)+SUMIF($A:$A,$A6162,$L:$L)))/VLOOKUP($A6162,HeadJournal!$A$1:$L$890,COLUMN(HeadJournal!H$1),0),0)</f>
        <v>0</v>
      </c>
      <c r="P6162" s="30">
        <f>IFERROR(SUM(K6162:O6162)*VLOOKUP($A6162,HeadJournal!$A$1:$L$890,COLUMN(HeadJournal!H$1),0),0)</f>
        <v>0</v>
      </c>
      <c r="Q6162" s="29"/>
      <c r="R6162" s="31"/>
      <c r="S6162" s="31"/>
      <c r="T6162" s="95" t="str">
        <f t="shared" si="454"/>
        <v/>
      </c>
      <c r="U6162" s="32">
        <f t="shared" si="455"/>
        <v>0</v>
      </c>
      <c r="V6162" s="22" t="str">
        <f t="shared" si="456"/>
        <v/>
      </c>
      <c r="X6162" s="33"/>
      <c r="Y6162" s="33"/>
    </row>
    <row r="6163" spans="1:25" x14ac:dyDescent="0.2">
      <c r="A6163" s="93"/>
      <c r="B6163" s="94" t="str">
        <f>IFERROR(VLOOKUP($A6163,HeadJournal!$A$1:$NTR$890,COLUMN(HeadJournal!B$1),0),"")</f>
        <v/>
      </c>
      <c r="C6163" s="94" t="str">
        <f>IFERROR(VLOOKUP($A6163,HeadJournal!$A$1:$NTR$890,COLUMN(HeadJournal!C$1),0),"")</f>
        <v/>
      </c>
      <c r="D6163" s="125" t="str">
        <f>IFERROR(VLOOKUP($A6163,HeadJournal!$A$1:$NTR$890,COLUMN(HeadJournal!D$1),0),"")</f>
        <v/>
      </c>
      <c r="E6163" s="95" t="str">
        <f>IFERROR(VLOOKUP($A6163,HeadJournal!$A$1:$NTR$890,COLUMN(HeadJournal!G$1),0),"")</f>
        <v/>
      </c>
      <c r="F6163" s="95" t="str">
        <f t="shared" si="453"/>
        <v/>
      </c>
      <c r="G6163" s="97"/>
      <c r="H6163" s="161"/>
      <c r="I6163" s="97"/>
      <c r="J6163" s="97"/>
      <c r="K6163" s="29"/>
      <c r="L6163" s="29"/>
      <c r="M6163" s="30">
        <f>IFERROR(VLOOKUP($A6163,HeadJournal!$A$1:$J$890,COLUMN(HeadJournal!I$1),0)*($K6163+$L6163)/(SUMIF($A:$A,$A6163,$K:$K)+SUMIF($A:$A,$A6163,$L:$L)),0)</f>
        <v>0</v>
      </c>
      <c r="N6163" s="30">
        <f>IFERROR((VLOOKUP($A6163,HeadJournal!$A$1:$K$890,COLUMN(HeadJournal!K$1),0)-VLOOKUP($A6163,HeadJournal!$A$1:$K$890,COLUMN(HeadJournal!J$1),0))*($K6163+$L6163)/(SUMIF($A:$A,$A6163,$K:$K)+SUMIF($A:$A,$A6163,$L:$L)),0)</f>
        <v>0</v>
      </c>
      <c r="O6163" s="30">
        <f>IFERROR((VLOOKUP($A6163,HeadJournal!$A$1:$L$890,COLUMN(HeadJournal!L$1),0)*($K6163+$L6163)/(SUMIF($A:$A,$A6163,$K:$K)+SUMIF($A:$A,$A6163,$L:$L)))/VLOOKUP($A6163,HeadJournal!$A$1:$L$890,COLUMN(HeadJournal!H$1),0),0)</f>
        <v>0</v>
      </c>
      <c r="P6163" s="30">
        <f>IFERROR(SUM(K6163:O6163)*VLOOKUP($A6163,HeadJournal!$A$1:$L$890,COLUMN(HeadJournal!H$1),0),0)</f>
        <v>0</v>
      </c>
      <c r="Q6163" s="29"/>
      <c r="R6163" s="31"/>
      <c r="S6163" s="31"/>
      <c r="T6163" s="95" t="str">
        <f t="shared" si="454"/>
        <v/>
      </c>
      <c r="U6163" s="32">
        <f t="shared" si="455"/>
        <v>0</v>
      </c>
      <c r="V6163" s="22" t="str">
        <f t="shared" si="456"/>
        <v/>
      </c>
      <c r="X6163" s="33"/>
      <c r="Y6163" s="33"/>
    </row>
    <row r="6164" spans="1:25" x14ac:dyDescent="0.2">
      <c r="A6164" s="93"/>
      <c r="B6164" s="94" t="str">
        <f>IFERROR(VLOOKUP($A6164,HeadJournal!$A$1:$NTR$890,COLUMN(HeadJournal!B$1),0),"")</f>
        <v/>
      </c>
      <c r="C6164" s="94" t="str">
        <f>IFERROR(VLOOKUP($A6164,HeadJournal!$A$1:$NTR$890,COLUMN(HeadJournal!C$1),0),"")</f>
        <v/>
      </c>
      <c r="D6164" s="125" t="str">
        <f>IFERROR(VLOOKUP($A6164,HeadJournal!$A$1:$NTR$890,COLUMN(HeadJournal!D$1),0),"")</f>
        <v/>
      </c>
      <c r="E6164" s="95" t="str">
        <f>IFERROR(VLOOKUP($A6164,HeadJournal!$A$1:$NTR$890,COLUMN(HeadJournal!G$1),0),"")</f>
        <v/>
      </c>
      <c r="F6164" s="95" t="str">
        <f t="shared" si="453"/>
        <v/>
      </c>
      <c r="G6164" s="97"/>
      <c r="H6164" s="161"/>
      <c r="I6164" s="97"/>
      <c r="J6164" s="97"/>
      <c r="K6164" s="29"/>
      <c r="L6164" s="29"/>
      <c r="M6164" s="30">
        <f>IFERROR(VLOOKUP($A6164,HeadJournal!$A$1:$J$890,COLUMN(HeadJournal!I$1),0)*($K6164+$L6164)/(SUMIF($A:$A,$A6164,$K:$K)+SUMIF($A:$A,$A6164,$L:$L)),0)</f>
        <v>0</v>
      </c>
      <c r="N6164" s="30">
        <f>IFERROR((VLOOKUP($A6164,HeadJournal!$A$1:$K$890,COLUMN(HeadJournal!K$1),0)-VLOOKUP($A6164,HeadJournal!$A$1:$K$890,COLUMN(HeadJournal!J$1),0))*($K6164+$L6164)/(SUMIF($A:$A,$A6164,$K:$K)+SUMIF($A:$A,$A6164,$L:$L)),0)</f>
        <v>0</v>
      </c>
      <c r="O6164" s="30">
        <f>IFERROR((VLOOKUP($A6164,HeadJournal!$A$1:$L$890,COLUMN(HeadJournal!L$1),0)*($K6164+$L6164)/(SUMIF($A:$A,$A6164,$K:$K)+SUMIF($A:$A,$A6164,$L:$L)))/VLOOKUP($A6164,HeadJournal!$A$1:$L$890,COLUMN(HeadJournal!H$1),0),0)</f>
        <v>0</v>
      </c>
      <c r="P6164" s="30">
        <f>IFERROR(SUM(K6164:O6164)*VLOOKUP($A6164,HeadJournal!$A$1:$L$890,COLUMN(HeadJournal!H$1),0),0)</f>
        <v>0</v>
      </c>
      <c r="Q6164" s="29"/>
      <c r="R6164" s="31"/>
      <c r="S6164" s="31"/>
      <c r="T6164" s="95" t="str">
        <f t="shared" si="454"/>
        <v/>
      </c>
      <c r="U6164" s="32">
        <f t="shared" si="455"/>
        <v>0</v>
      </c>
      <c r="V6164" s="22" t="str">
        <f t="shared" si="456"/>
        <v/>
      </c>
      <c r="X6164" s="33"/>
      <c r="Y6164" s="33"/>
    </row>
    <row r="6165" spans="1:25" x14ac:dyDescent="0.2">
      <c r="A6165" s="93"/>
      <c r="B6165" s="94" t="str">
        <f>IFERROR(VLOOKUP($A6165,HeadJournal!$A$1:$NTR$890,COLUMN(HeadJournal!B$1),0),"")</f>
        <v/>
      </c>
      <c r="C6165" s="94" t="str">
        <f>IFERROR(VLOOKUP($A6165,HeadJournal!$A$1:$NTR$890,COLUMN(HeadJournal!C$1),0),"")</f>
        <v/>
      </c>
      <c r="D6165" s="125" t="str">
        <f>IFERROR(VLOOKUP($A6165,HeadJournal!$A$1:$NTR$890,COLUMN(HeadJournal!D$1),0),"")</f>
        <v/>
      </c>
      <c r="E6165" s="95" t="str">
        <f>IFERROR(VLOOKUP($A6165,HeadJournal!$A$1:$NTR$890,COLUMN(HeadJournal!G$1),0),"")</f>
        <v/>
      </c>
      <c r="F6165" s="95" t="str">
        <f t="shared" si="453"/>
        <v/>
      </c>
      <c r="G6165" s="97"/>
      <c r="H6165" s="161"/>
      <c r="I6165" s="97"/>
      <c r="J6165" s="97"/>
      <c r="K6165" s="29"/>
      <c r="L6165" s="29"/>
      <c r="M6165" s="30">
        <f>IFERROR(VLOOKUP($A6165,HeadJournal!$A$1:$J$890,COLUMN(HeadJournal!I$1),0)*($K6165+$L6165)/(SUMIF($A:$A,$A6165,$K:$K)+SUMIF($A:$A,$A6165,$L:$L)),0)</f>
        <v>0</v>
      </c>
      <c r="N6165" s="30">
        <f>IFERROR((VLOOKUP($A6165,HeadJournal!$A$1:$K$890,COLUMN(HeadJournal!K$1),0)-VLOOKUP($A6165,HeadJournal!$A$1:$K$890,COLUMN(HeadJournal!J$1),0))*($K6165+$L6165)/(SUMIF($A:$A,$A6165,$K:$K)+SUMIF($A:$A,$A6165,$L:$L)),0)</f>
        <v>0</v>
      </c>
      <c r="O6165" s="30">
        <f>IFERROR((VLOOKUP($A6165,HeadJournal!$A$1:$L$890,COLUMN(HeadJournal!L$1),0)*($K6165+$L6165)/(SUMIF($A:$A,$A6165,$K:$K)+SUMIF($A:$A,$A6165,$L:$L)))/VLOOKUP($A6165,HeadJournal!$A$1:$L$890,COLUMN(HeadJournal!H$1),0),0)</f>
        <v>0</v>
      </c>
      <c r="P6165" s="30">
        <f>IFERROR(SUM(K6165:O6165)*VLOOKUP($A6165,HeadJournal!$A$1:$L$890,COLUMN(HeadJournal!H$1),0),0)</f>
        <v>0</v>
      </c>
      <c r="Q6165" s="29"/>
      <c r="R6165" s="31"/>
      <c r="S6165" s="31"/>
      <c r="T6165" s="95" t="str">
        <f t="shared" si="454"/>
        <v/>
      </c>
      <c r="U6165" s="32">
        <f t="shared" si="455"/>
        <v>0</v>
      </c>
      <c r="V6165" s="22" t="str">
        <f t="shared" si="456"/>
        <v/>
      </c>
      <c r="X6165" s="33"/>
      <c r="Y6165" s="33"/>
    </row>
    <row r="6166" spans="1:25" x14ac:dyDescent="0.2">
      <c r="A6166" s="93"/>
      <c r="B6166" s="94" t="str">
        <f>IFERROR(VLOOKUP($A6166,HeadJournal!$A$1:$NTR$890,COLUMN(HeadJournal!B$1),0),"")</f>
        <v/>
      </c>
      <c r="C6166" s="94" t="str">
        <f>IFERROR(VLOOKUP($A6166,HeadJournal!$A$1:$NTR$890,COLUMN(HeadJournal!C$1),0),"")</f>
        <v/>
      </c>
      <c r="D6166" s="125" t="str">
        <f>IFERROR(VLOOKUP($A6166,HeadJournal!$A$1:$NTR$890,COLUMN(HeadJournal!D$1),0),"")</f>
        <v/>
      </c>
      <c r="E6166" s="95" t="str">
        <f>IFERROR(VLOOKUP($A6166,HeadJournal!$A$1:$NTR$890,COLUMN(HeadJournal!G$1),0),"")</f>
        <v/>
      </c>
      <c r="F6166" s="95" t="str">
        <f t="shared" si="453"/>
        <v/>
      </c>
      <c r="G6166" s="97"/>
      <c r="H6166" s="161"/>
      <c r="I6166" s="97"/>
      <c r="J6166" s="97"/>
      <c r="K6166" s="29"/>
      <c r="L6166" s="29"/>
      <c r="M6166" s="30">
        <f>IFERROR(VLOOKUP($A6166,HeadJournal!$A$1:$J$890,COLUMN(HeadJournal!I$1),0)*($K6166+$L6166)/(SUMIF($A:$A,$A6166,$K:$K)+SUMIF($A:$A,$A6166,$L:$L)),0)</f>
        <v>0</v>
      </c>
      <c r="N6166" s="30">
        <f>IFERROR((VLOOKUP($A6166,HeadJournal!$A$1:$K$890,COLUMN(HeadJournal!K$1),0)-VLOOKUP($A6166,HeadJournal!$A$1:$K$890,COLUMN(HeadJournal!J$1),0))*($K6166+$L6166)/(SUMIF($A:$A,$A6166,$K:$K)+SUMIF($A:$A,$A6166,$L:$L)),0)</f>
        <v>0</v>
      </c>
      <c r="O6166" s="30">
        <f>IFERROR((VLOOKUP($A6166,HeadJournal!$A$1:$L$890,COLUMN(HeadJournal!L$1),0)*($K6166+$L6166)/(SUMIF($A:$A,$A6166,$K:$K)+SUMIF($A:$A,$A6166,$L:$L)))/VLOOKUP($A6166,HeadJournal!$A$1:$L$890,COLUMN(HeadJournal!H$1),0),0)</f>
        <v>0</v>
      </c>
      <c r="P6166" s="30">
        <f>IFERROR(SUM(K6166:O6166)*VLOOKUP($A6166,HeadJournal!$A$1:$L$890,COLUMN(HeadJournal!H$1),0),0)</f>
        <v>0</v>
      </c>
      <c r="Q6166" s="29"/>
      <c r="R6166" s="31"/>
      <c r="S6166" s="31"/>
      <c r="T6166" s="95" t="str">
        <f t="shared" si="454"/>
        <v/>
      </c>
      <c r="U6166" s="32">
        <f t="shared" si="455"/>
        <v>0</v>
      </c>
      <c r="V6166" s="22" t="str">
        <f t="shared" si="456"/>
        <v/>
      </c>
      <c r="X6166" s="33"/>
      <c r="Y6166" s="33"/>
    </row>
    <row r="6167" spans="1:25" x14ac:dyDescent="0.2">
      <c r="A6167" s="93"/>
      <c r="B6167" s="94" t="str">
        <f>IFERROR(VLOOKUP($A6167,HeadJournal!$A$1:$NTR$890,COLUMN(HeadJournal!B$1),0),"")</f>
        <v/>
      </c>
      <c r="C6167" s="94" t="str">
        <f>IFERROR(VLOOKUP($A6167,HeadJournal!$A$1:$NTR$890,COLUMN(HeadJournal!C$1),0),"")</f>
        <v/>
      </c>
      <c r="D6167" s="125" t="str">
        <f>IFERROR(VLOOKUP($A6167,HeadJournal!$A$1:$NTR$890,COLUMN(HeadJournal!D$1),0),"")</f>
        <v/>
      </c>
      <c r="E6167" s="95" t="str">
        <f>IFERROR(VLOOKUP($A6167,HeadJournal!$A$1:$NTR$890,COLUMN(HeadJournal!G$1),0),"")</f>
        <v/>
      </c>
      <c r="F6167" s="95" t="str">
        <f t="shared" si="453"/>
        <v/>
      </c>
      <c r="G6167" s="97"/>
      <c r="H6167" s="161"/>
      <c r="I6167" s="97"/>
      <c r="J6167" s="97"/>
      <c r="K6167" s="29"/>
      <c r="L6167" s="29"/>
      <c r="M6167" s="30">
        <f>IFERROR(VLOOKUP($A6167,HeadJournal!$A$1:$J$890,COLUMN(HeadJournal!I$1),0)*($K6167+$L6167)/(SUMIF($A:$A,$A6167,$K:$K)+SUMIF($A:$A,$A6167,$L:$L)),0)</f>
        <v>0</v>
      </c>
      <c r="N6167" s="30">
        <f>IFERROR((VLOOKUP($A6167,HeadJournal!$A$1:$K$890,COLUMN(HeadJournal!K$1),0)-VLOOKUP($A6167,HeadJournal!$A$1:$K$890,COLUMN(HeadJournal!J$1),0))*($K6167+$L6167)/(SUMIF($A:$A,$A6167,$K:$K)+SUMIF($A:$A,$A6167,$L:$L)),0)</f>
        <v>0</v>
      </c>
      <c r="O6167" s="30">
        <f>IFERROR((VLOOKUP($A6167,HeadJournal!$A$1:$L$890,COLUMN(HeadJournal!L$1),0)*($K6167+$L6167)/(SUMIF($A:$A,$A6167,$K:$K)+SUMIF($A:$A,$A6167,$L:$L)))/VLOOKUP($A6167,HeadJournal!$A$1:$L$890,COLUMN(HeadJournal!H$1),0),0)</f>
        <v>0</v>
      </c>
      <c r="P6167" s="30">
        <f>IFERROR(SUM(K6167:O6167)*VLOOKUP($A6167,HeadJournal!$A$1:$L$890,COLUMN(HeadJournal!H$1),0),0)</f>
        <v>0</v>
      </c>
      <c r="Q6167" s="29"/>
      <c r="R6167" s="31"/>
      <c r="S6167" s="31"/>
      <c r="T6167" s="95" t="str">
        <f t="shared" si="454"/>
        <v/>
      </c>
      <c r="U6167" s="32">
        <f t="shared" si="455"/>
        <v>0</v>
      </c>
      <c r="V6167" s="22" t="str">
        <f t="shared" si="456"/>
        <v/>
      </c>
      <c r="X6167" s="33"/>
      <c r="Y6167" s="33"/>
    </row>
    <row r="6168" spans="1:25" x14ac:dyDescent="0.2">
      <c r="A6168" s="93"/>
      <c r="B6168" s="94" t="str">
        <f>IFERROR(VLOOKUP($A6168,HeadJournal!$A$1:$NTR$890,COLUMN(HeadJournal!B$1),0),"")</f>
        <v/>
      </c>
      <c r="C6168" s="94" t="str">
        <f>IFERROR(VLOOKUP($A6168,HeadJournal!$A$1:$NTR$890,COLUMN(HeadJournal!C$1),0),"")</f>
        <v/>
      </c>
      <c r="D6168" s="125" t="str">
        <f>IFERROR(VLOOKUP($A6168,HeadJournal!$A$1:$NTR$890,COLUMN(HeadJournal!D$1),0),"")</f>
        <v/>
      </c>
      <c r="E6168" s="95" t="str">
        <f>IFERROR(VLOOKUP($A6168,HeadJournal!$A$1:$NTR$890,COLUMN(HeadJournal!G$1),0),"")</f>
        <v/>
      </c>
      <c r="F6168" s="95" t="str">
        <f t="shared" si="453"/>
        <v/>
      </c>
      <c r="G6168" s="97"/>
      <c r="H6168" s="161"/>
      <c r="I6168" s="97"/>
      <c r="J6168" s="97"/>
      <c r="K6168" s="29"/>
      <c r="L6168" s="29"/>
      <c r="M6168" s="30">
        <f>IFERROR(VLOOKUP($A6168,HeadJournal!$A$1:$J$890,COLUMN(HeadJournal!I$1),0)*($K6168+$L6168)/(SUMIF($A:$A,$A6168,$K:$K)+SUMIF($A:$A,$A6168,$L:$L)),0)</f>
        <v>0</v>
      </c>
      <c r="N6168" s="30">
        <f>IFERROR((VLOOKUP($A6168,HeadJournal!$A$1:$K$890,COLUMN(HeadJournal!K$1),0)-VLOOKUP($A6168,HeadJournal!$A$1:$K$890,COLUMN(HeadJournal!J$1),0))*($K6168+$L6168)/(SUMIF($A:$A,$A6168,$K:$K)+SUMIF($A:$A,$A6168,$L:$L)),0)</f>
        <v>0</v>
      </c>
      <c r="O6168" s="30">
        <f>IFERROR((VLOOKUP($A6168,HeadJournal!$A$1:$L$890,COLUMN(HeadJournal!L$1),0)*($K6168+$L6168)/(SUMIF($A:$A,$A6168,$K:$K)+SUMIF($A:$A,$A6168,$L:$L)))/VLOOKUP($A6168,HeadJournal!$A$1:$L$890,COLUMN(HeadJournal!H$1),0),0)</f>
        <v>0</v>
      </c>
      <c r="P6168" s="30">
        <f>IFERROR(SUM(K6168:O6168)*VLOOKUP($A6168,HeadJournal!$A$1:$L$890,COLUMN(HeadJournal!H$1),0),0)</f>
        <v>0</v>
      </c>
      <c r="Q6168" s="29"/>
      <c r="R6168" s="31"/>
      <c r="S6168" s="31"/>
      <c r="T6168" s="95" t="str">
        <f t="shared" si="454"/>
        <v/>
      </c>
      <c r="U6168" s="32">
        <f t="shared" si="455"/>
        <v>0</v>
      </c>
      <c r="V6168" s="22" t="str">
        <f t="shared" si="456"/>
        <v/>
      </c>
      <c r="X6168" s="33"/>
      <c r="Y6168" s="33"/>
    </row>
    <row r="6169" spans="1:25" x14ac:dyDescent="0.2">
      <c r="A6169" s="93"/>
      <c r="B6169" s="94" t="str">
        <f>IFERROR(VLOOKUP($A6169,HeadJournal!$A$1:$NTR$890,COLUMN(HeadJournal!B$1),0),"")</f>
        <v/>
      </c>
      <c r="C6169" s="94" t="str">
        <f>IFERROR(VLOOKUP($A6169,HeadJournal!$A$1:$NTR$890,COLUMN(HeadJournal!C$1),0),"")</f>
        <v/>
      </c>
      <c r="D6169" s="125" t="str">
        <f>IFERROR(VLOOKUP($A6169,HeadJournal!$A$1:$NTR$890,COLUMN(HeadJournal!D$1),0),"")</f>
        <v/>
      </c>
      <c r="E6169" s="95" t="str">
        <f>IFERROR(VLOOKUP($A6169,HeadJournal!$A$1:$NTR$890,COLUMN(HeadJournal!G$1),0),"")</f>
        <v/>
      </c>
      <c r="F6169" s="95" t="str">
        <f t="shared" si="453"/>
        <v/>
      </c>
      <c r="G6169" s="97"/>
      <c r="H6169" s="161"/>
      <c r="I6169" s="97"/>
      <c r="J6169" s="97"/>
      <c r="K6169" s="29"/>
      <c r="L6169" s="29"/>
      <c r="M6169" s="30">
        <f>IFERROR(VLOOKUP($A6169,HeadJournal!$A$1:$J$890,COLUMN(HeadJournal!I$1),0)*($K6169+$L6169)/(SUMIF($A:$A,$A6169,$K:$K)+SUMIF($A:$A,$A6169,$L:$L)),0)</f>
        <v>0</v>
      </c>
      <c r="N6169" s="30">
        <f>IFERROR((VLOOKUP($A6169,HeadJournal!$A$1:$K$890,COLUMN(HeadJournal!K$1),0)-VLOOKUP($A6169,HeadJournal!$A$1:$K$890,COLUMN(HeadJournal!J$1),0))*($K6169+$L6169)/(SUMIF($A:$A,$A6169,$K:$K)+SUMIF($A:$A,$A6169,$L:$L)),0)</f>
        <v>0</v>
      </c>
      <c r="O6169" s="30">
        <f>IFERROR((VLOOKUP($A6169,HeadJournal!$A$1:$L$890,COLUMN(HeadJournal!L$1),0)*($K6169+$L6169)/(SUMIF($A:$A,$A6169,$K:$K)+SUMIF($A:$A,$A6169,$L:$L)))/VLOOKUP($A6169,HeadJournal!$A$1:$L$890,COLUMN(HeadJournal!H$1),0),0)</f>
        <v>0</v>
      </c>
      <c r="P6169" s="30">
        <f>IFERROR(SUM(K6169:O6169)*VLOOKUP($A6169,HeadJournal!$A$1:$L$890,COLUMN(HeadJournal!H$1),0),0)</f>
        <v>0</v>
      </c>
      <c r="Q6169" s="29"/>
      <c r="R6169" s="31"/>
      <c r="S6169" s="31"/>
      <c r="T6169" s="95" t="str">
        <f t="shared" si="454"/>
        <v/>
      </c>
      <c r="U6169" s="32">
        <f t="shared" si="455"/>
        <v>0</v>
      </c>
      <c r="V6169" s="22" t="str">
        <f t="shared" si="456"/>
        <v/>
      </c>
      <c r="X6169" s="33"/>
      <c r="Y6169" s="33"/>
    </row>
    <row r="6170" spans="1:25" x14ac:dyDescent="0.2">
      <c r="A6170" s="93"/>
      <c r="B6170" s="94" t="str">
        <f>IFERROR(VLOOKUP($A6170,HeadJournal!$A$1:$NTR$890,COLUMN(HeadJournal!B$1),0),"")</f>
        <v/>
      </c>
      <c r="C6170" s="94" t="str">
        <f>IFERROR(VLOOKUP($A6170,HeadJournal!$A$1:$NTR$890,COLUMN(HeadJournal!C$1),0),"")</f>
        <v/>
      </c>
      <c r="D6170" s="125" t="str">
        <f>IFERROR(VLOOKUP($A6170,HeadJournal!$A$1:$NTR$890,COLUMN(HeadJournal!D$1),0),"")</f>
        <v/>
      </c>
      <c r="E6170" s="95" t="str">
        <f>IFERROR(VLOOKUP($A6170,HeadJournal!$A$1:$NTR$890,COLUMN(HeadJournal!G$1),0),"")</f>
        <v/>
      </c>
      <c r="F6170" s="95" t="str">
        <f t="shared" si="453"/>
        <v/>
      </c>
      <c r="G6170" s="97"/>
      <c r="H6170" s="161"/>
      <c r="I6170" s="97"/>
      <c r="J6170" s="97"/>
      <c r="K6170" s="29"/>
      <c r="L6170" s="29"/>
      <c r="M6170" s="30">
        <f>IFERROR(VLOOKUP($A6170,HeadJournal!$A$1:$J$890,COLUMN(HeadJournal!I$1),0)*($K6170+$L6170)/(SUMIF($A:$A,$A6170,$K:$K)+SUMIF($A:$A,$A6170,$L:$L)),0)</f>
        <v>0</v>
      </c>
      <c r="N6170" s="30">
        <f>IFERROR((VLOOKUP($A6170,HeadJournal!$A$1:$K$890,COLUMN(HeadJournal!K$1),0)-VLOOKUP($A6170,HeadJournal!$A$1:$K$890,COLUMN(HeadJournal!J$1),0))*($K6170+$L6170)/(SUMIF($A:$A,$A6170,$K:$K)+SUMIF($A:$A,$A6170,$L:$L)),0)</f>
        <v>0</v>
      </c>
      <c r="O6170" s="30">
        <f>IFERROR((VLOOKUP($A6170,HeadJournal!$A$1:$L$890,COLUMN(HeadJournal!L$1),0)*($K6170+$L6170)/(SUMIF($A:$A,$A6170,$K:$K)+SUMIF($A:$A,$A6170,$L:$L)))/VLOOKUP($A6170,HeadJournal!$A$1:$L$890,COLUMN(HeadJournal!H$1),0),0)</f>
        <v>0</v>
      </c>
      <c r="P6170" s="30">
        <f>IFERROR(SUM(K6170:O6170)*VLOOKUP($A6170,HeadJournal!$A$1:$L$890,COLUMN(HeadJournal!H$1),0),0)</f>
        <v>0</v>
      </c>
      <c r="Q6170" s="29"/>
      <c r="R6170" s="31"/>
      <c r="S6170" s="31"/>
      <c r="T6170" s="95" t="str">
        <f t="shared" si="454"/>
        <v/>
      </c>
      <c r="U6170" s="32">
        <f t="shared" si="455"/>
        <v>0</v>
      </c>
      <c r="V6170" s="22" t="str">
        <f t="shared" si="456"/>
        <v/>
      </c>
      <c r="X6170" s="33"/>
      <c r="Y6170" s="33"/>
    </row>
    <row r="6171" spans="1:25" x14ac:dyDescent="0.2">
      <c r="A6171" s="93"/>
      <c r="B6171" s="94" t="str">
        <f>IFERROR(VLOOKUP($A6171,HeadJournal!$A$1:$NTR$890,COLUMN(HeadJournal!B$1),0),"")</f>
        <v/>
      </c>
      <c r="C6171" s="94" t="str">
        <f>IFERROR(VLOOKUP($A6171,HeadJournal!$A$1:$NTR$890,COLUMN(HeadJournal!C$1),0),"")</f>
        <v/>
      </c>
      <c r="D6171" s="125" t="str">
        <f>IFERROR(VLOOKUP($A6171,HeadJournal!$A$1:$NTR$890,COLUMN(HeadJournal!D$1),0),"")</f>
        <v/>
      </c>
      <c r="E6171" s="95" t="str">
        <f>IFERROR(VLOOKUP($A6171,HeadJournal!$A$1:$NTR$890,COLUMN(HeadJournal!G$1),0),"")</f>
        <v/>
      </c>
      <c r="F6171" s="95" t="str">
        <f t="shared" si="453"/>
        <v/>
      </c>
      <c r="G6171" s="97"/>
      <c r="H6171" s="161"/>
      <c r="I6171" s="97"/>
      <c r="J6171" s="97"/>
      <c r="K6171" s="29"/>
      <c r="L6171" s="29"/>
      <c r="M6171" s="30">
        <f>IFERROR(VLOOKUP($A6171,HeadJournal!$A$1:$J$890,COLUMN(HeadJournal!I$1),0)*($K6171+$L6171)/(SUMIF($A:$A,$A6171,$K:$K)+SUMIF($A:$A,$A6171,$L:$L)),0)</f>
        <v>0</v>
      </c>
      <c r="N6171" s="30">
        <f>IFERROR((VLOOKUP($A6171,HeadJournal!$A$1:$K$890,COLUMN(HeadJournal!K$1),0)-VLOOKUP($A6171,HeadJournal!$A$1:$K$890,COLUMN(HeadJournal!J$1),0))*($K6171+$L6171)/(SUMIF($A:$A,$A6171,$K:$K)+SUMIF($A:$A,$A6171,$L:$L)),0)</f>
        <v>0</v>
      </c>
      <c r="O6171" s="30">
        <f>IFERROR((VLOOKUP($A6171,HeadJournal!$A$1:$L$890,COLUMN(HeadJournal!L$1),0)*($K6171+$L6171)/(SUMIF($A:$A,$A6171,$K:$K)+SUMIF($A:$A,$A6171,$L:$L)))/VLOOKUP($A6171,HeadJournal!$A$1:$L$890,COLUMN(HeadJournal!H$1),0),0)</f>
        <v>0</v>
      </c>
      <c r="P6171" s="30">
        <f>IFERROR(SUM(K6171:O6171)*VLOOKUP($A6171,HeadJournal!$A$1:$L$890,COLUMN(HeadJournal!H$1),0),0)</f>
        <v>0</v>
      </c>
      <c r="Q6171" s="29"/>
      <c r="R6171" s="31"/>
      <c r="S6171" s="31"/>
      <c r="T6171" s="95" t="str">
        <f t="shared" si="454"/>
        <v/>
      </c>
      <c r="U6171" s="32">
        <f t="shared" si="455"/>
        <v>0</v>
      </c>
      <c r="V6171" s="22" t="str">
        <f t="shared" si="456"/>
        <v/>
      </c>
      <c r="X6171" s="33"/>
      <c r="Y6171" s="33"/>
    </row>
    <row r="6172" spans="1:25" x14ac:dyDescent="0.2">
      <c r="A6172" s="93"/>
      <c r="B6172" s="94" t="str">
        <f>IFERROR(VLOOKUP($A6172,HeadJournal!$A$1:$NTR$890,COLUMN(HeadJournal!B$1),0),"")</f>
        <v/>
      </c>
      <c r="C6172" s="94" t="str">
        <f>IFERROR(VLOOKUP($A6172,HeadJournal!$A$1:$NTR$890,COLUMN(HeadJournal!C$1),0),"")</f>
        <v/>
      </c>
      <c r="D6172" s="125" t="str">
        <f>IFERROR(VLOOKUP($A6172,HeadJournal!$A$1:$NTR$890,COLUMN(HeadJournal!D$1),0),"")</f>
        <v/>
      </c>
      <c r="E6172" s="95" t="str">
        <f>IFERROR(VLOOKUP($A6172,HeadJournal!$A$1:$NTR$890,COLUMN(HeadJournal!G$1),0),"")</f>
        <v/>
      </c>
      <c r="F6172" s="95" t="str">
        <f t="shared" si="453"/>
        <v/>
      </c>
      <c r="G6172" s="97"/>
      <c r="H6172" s="161"/>
      <c r="I6172" s="97"/>
      <c r="J6172" s="97"/>
      <c r="K6172" s="29"/>
      <c r="L6172" s="29"/>
      <c r="M6172" s="30">
        <f>IFERROR(VLOOKUP($A6172,HeadJournal!$A$1:$J$890,COLUMN(HeadJournal!I$1),0)*($K6172+$L6172)/(SUMIF($A:$A,$A6172,$K:$K)+SUMIF($A:$A,$A6172,$L:$L)),0)</f>
        <v>0</v>
      </c>
      <c r="N6172" s="30">
        <f>IFERROR((VLOOKUP($A6172,HeadJournal!$A$1:$K$890,COLUMN(HeadJournal!K$1),0)-VLOOKUP($A6172,HeadJournal!$A$1:$K$890,COLUMN(HeadJournal!J$1),0))*($K6172+$L6172)/(SUMIF($A:$A,$A6172,$K:$K)+SUMIF($A:$A,$A6172,$L:$L)),0)</f>
        <v>0</v>
      </c>
      <c r="O6172" s="30">
        <f>IFERROR((VLOOKUP($A6172,HeadJournal!$A$1:$L$890,COLUMN(HeadJournal!L$1),0)*($K6172+$L6172)/(SUMIF($A:$A,$A6172,$K:$K)+SUMIF($A:$A,$A6172,$L:$L)))/VLOOKUP($A6172,HeadJournal!$A$1:$L$890,COLUMN(HeadJournal!H$1),0),0)</f>
        <v>0</v>
      </c>
      <c r="P6172" s="30">
        <f>IFERROR(SUM(K6172:O6172)*VLOOKUP($A6172,HeadJournal!$A$1:$L$890,COLUMN(HeadJournal!H$1),0),0)</f>
        <v>0</v>
      </c>
      <c r="Q6172" s="29"/>
      <c r="R6172" s="31"/>
      <c r="S6172" s="31"/>
      <c r="T6172" s="95" t="str">
        <f t="shared" si="454"/>
        <v/>
      </c>
      <c r="U6172" s="32">
        <f t="shared" si="455"/>
        <v>0</v>
      </c>
      <c r="V6172" s="22" t="str">
        <f t="shared" si="456"/>
        <v/>
      </c>
      <c r="X6172" s="33"/>
      <c r="Y6172" s="33"/>
    </row>
    <row r="6173" spans="1:25" x14ac:dyDescent="0.2">
      <c r="A6173" s="93"/>
      <c r="B6173" s="94" t="str">
        <f>IFERROR(VLOOKUP($A6173,HeadJournal!$A$1:$NTR$890,COLUMN(HeadJournal!B$1),0),"")</f>
        <v/>
      </c>
      <c r="C6173" s="94" t="str">
        <f>IFERROR(VLOOKUP($A6173,HeadJournal!$A$1:$NTR$890,COLUMN(HeadJournal!C$1),0),"")</f>
        <v/>
      </c>
      <c r="D6173" s="125" t="str">
        <f>IFERROR(VLOOKUP($A6173,HeadJournal!$A$1:$NTR$890,COLUMN(HeadJournal!D$1),0),"")</f>
        <v/>
      </c>
      <c r="E6173" s="95" t="str">
        <f>IFERROR(VLOOKUP($A6173,HeadJournal!$A$1:$NTR$890,COLUMN(HeadJournal!G$1),0),"")</f>
        <v/>
      </c>
      <c r="F6173" s="95" t="str">
        <f t="shared" si="453"/>
        <v/>
      </c>
      <c r="G6173" s="97"/>
      <c r="H6173" s="161"/>
      <c r="I6173" s="97"/>
      <c r="J6173" s="97"/>
      <c r="K6173" s="29"/>
      <c r="L6173" s="29"/>
      <c r="M6173" s="30">
        <f>IFERROR(VLOOKUP($A6173,HeadJournal!$A$1:$J$890,COLUMN(HeadJournal!I$1),0)*($K6173+$L6173)/(SUMIF($A:$A,$A6173,$K:$K)+SUMIF($A:$A,$A6173,$L:$L)),0)</f>
        <v>0</v>
      </c>
      <c r="N6173" s="30">
        <f>IFERROR((VLOOKUP($A6173,HeadJournal!$A$1:$K$890,COLUMN(HeadJournal!K$1),0)-VLOOKUP($A6173,HeadJournal!$A$1:$K$890,COLUMN(HeadJournal!J$1),0))*($K6173+$L6173)/(SUMIF($A:$A,$A6173,$K:$K)+SUMIF($A:$A,$A6173,$L:$L)),0)</f>
        <v>0</v>
      </c>
      <c r="O6173" s="30">
        <f>IFERROR((VLOOKUP($A6173,HeadJournal!$A$1:$L$890,COLUMN(HeadJournal!L$1),0)*($K6173+$L6173)/(SUMIF($A:$A,$A6173,$K:$K)+SUMIF($A:$A,$A6173,$L:$L)))/VLOOKUP($A6173,HeadJournal!$A$1:$L$890,COLUMN(HeadJournal!H$1),0),0)</f>
        <v>0</v>
      </c>
      <c r="P6173" s="30">
        <f>IFERROR(SUM(K6173:O6173)*VLOOKUP($A6173,HeadJournal!$A$1:$L$890,COLUMN(HeadJournal!H$1),0),0)</f>
        <v>0</v>
      </c>
      <c r="Q6173" s="29"/>
      <c r="R6173" s="31"/>
      <c r="S6173" s="31"/>
      <c r="T6173" s="95" t="str">
        <f t="shared" si="454"/>
        <v/>
      </c>
      <c r="U6173" s="32">
        <f t="shared" si="455"/>
        <v>0</v>
      </c>
      <c r="V6173" s="22" t="str">
        <f t="shared" si="456"/>
        <v/>
      </c>
      <c r="X6173" s="33"/>
      <c r="Y6173" s="33"/>
    </row>
    <row r="6174" spans="1:25" x14ac:dyDescent="0.2">
      <c r="A6174" s="93"/>
      <c r="B6174" s="94" t="str">
        <f>IFERROR(VLOOKUP($A6174,HeadJournal!$A$1:$NTR$890,COLUMN(HeadJournal!B$1),0),"")</f>
        <v/>
      </c>
      <c r="C6174" s="94" t="str">
        <f>IFERROR(VLOOKUP($A6174,HeadJournal!$A$1:$NTR$890,COLUMN(HeadJournal!C$1),0),"")</f>
        <v/>
      </c>
      <c r="D6174" s="125" t="str">
        <f>IFERROR(VLOOKUP($A6174,HeadJournal!$A$1:$NTR$890,COLUMN(HeadJournal!D$1),0),"")</f>
        <v/>
      </c>
      <c r="E6174" s="95" t="str">
        <f>IFERROR(VLOOKUP($A6174,HeadJournal!$A$1:$NTR$890,COLUMN(HeadJournal!G$1),0),"")</f>
        <v/>
      </c>
      <c r="F6174" s="95" t="str">
        <f t="shared" si="453"/>
        <v/>
      </c>
      <c r="G6174" s="97"/>
      <c r="H6174" s="161"/>
      <c r="I6174" s="97"/>
      <c r="J6174" s="97"/>
      <c r="K6174" s="29"/>
      <c r="L6174" s="29"/>
      <c r="M6174" s="30">
        <f>IFERROR(VLOOKUP($A6174,HeadJournal!$A$1:$J$890,COLUMN(HeadJournal!I$1),0)*($K6174+$L6174)/(SUMIF($A:$A,$A6174,$K:$K)+SUMIF($A:$A,$A6174,$L:$L)),0)</f>
        <v>0</v>
      </c>
      <c r="N6174" s="30">
        <f>IFERROR((VLOOKUP($A6174,HeadJournal!$A$1:$K$890,COLUMN(HeadJournal!K$1),0)-VLOOKUP($A6174,HeadJournal!$A$1:$K$890,COLUMN(HeadJournal!J$1),0))*($K6174+$L6174)/(SUMIF($A:$A,$A6174,$K:$K)+SUMIF($A:$A,$A6174,$L:$L)),0)</f>
        <v>0</v>
      </c>
      <c r="O6174" s="30">
        <f>IFERROR((VLOOKUP($A6174,HeadJournal!$A$1:$L$890,COLUMN(HeadJournal!L$1),0)*($K6174+$L6174)/(SUMIF($A:$A,$A6174,$K:$K)+SUMIF($A:$A,$A6174,$L:$L)))/VLOOKUP($A6174,HeadJournal!$A$1:$L$890,COLUMN(HeadJournal!H$1),0),0)</f>
        <v>0</v>
      </c>
      <c r="P6174" s="30">
        <f>IFERROR(SUM(K6174:O6174)*VLOOKUP($A6174,HeadJournal!$A$1:$L$890,COLUMN(HeadJournal!H$1),0),0)</f>
        <v>0</v>
      </c>
      <c r="Q6174" s="29"/>
      <c r="R6174" s="31"/>
      <c r="S6174" s="31"/>
      <c r="T6174" s="95" t="str">
        <f t="shared" si="454"/>
        <v/>
      </c>
      <c r="U6174" s="32">
        <f t="shared" si="455"/>
        <v>0</v>
      </c>
      <c r="V6174" s="22" t="str">
        <f t="shared" si="456"/>
        <v/>
      </c>
      <c r="X6174" s="33"/>
      <c r="Y6174" s="33"/>
    </row>
    <row r="6175" spans="1:25" x14ac:dyDescent="0.2">
      <c r="A6175" s="93"/>
      <c r="B6175" s="94" t="str">
        <f>IFERROR(VLOOKUP($A6175,HeadJournal!$A$1:$NTR$890,COLUMN(HeadJournal!B$1),0),"")</f>
        <v/>
      </c>
      <c r="C6175" s="94" t="str">
        <f>IFERROR(VLOOKUP($A6175,HeadJournal!$A$1:$NTR$890,COLUMN(HeadJournal!C$1),0),"")</f>
        <v/>
      </c>
      <c r="D6175" s="125" t="str">
        <f>IFERROR(VLOOKUP($A6175,HeadJournal!$A$1:$NTR$890,COLUMN(HeadJournal!D$1),0),"")</f>
        <v/>
      </c>
      <c r="E6175" s="95" t="str">
        <f>IFERROR(VLOOKUP($A6175,HeadJournal!$A$1:$NTR$890,COLUMN(HeadJournal!G$1),0),"")</f>
        <v/>
      </c>
      <c r="F6175" s="95" t="str">
        <f t="shared" si="453"/>
        <v/>
      </c>
      <c r="G6175" s="97"/>
      <c r="H6175" s="161"/>
      <c r="I6175" s="97"/>
      <c r="J6175" s="97"/>
      <c r="K6175" s="29"/>
      <c r="L6175" s="29"/>
      <c r="M6175" s="30">
        <f>IFERROR(VLOOKUP($A6175,HeadJournal!$A$1:$J$890,COLUMN(HeadJournal!I$1),0)*($K6175+$L6175)/(SUMIF($A:$A,$A6175,$K:$K)+SUMIF($A:$A,$A6175,$L:$L)),0)</f>
        <v>0</v>
      </c>
      <c r="N6175" s="30">
        <f>IFERROR((VLOOKUP($A6175,HeadJournal!$A$1:$K$890,COLUMN(HeadJournal!K$1),0)-VLOOKUP($A6175,HeadJournal!$A$1:$K$890,COLUMN(HeadJournal!J$1),0))*($K6175+$L6175)/(SUMIF($A:$A,$A6175,$K:$K)+SUMIF($A:$A,$A6175,$L:$L)),0)</f>
        <v>0</v>
      </c>
      <c r="O6175" s="30">
        <f>IFERROR((VLOOKUP($A6175,HeadJournal!$A$1:$L$890,COLUMN(HeadJournal!L$1),0)*($K6175+$L6175)/(SUMIF($A:$A,$A6175,$K:$K)+SUMIF($A:$A,$A6175,$L:$L)))/VLOOKUP($A6175,HeadJournal!$A$1:$L$890,COLUMN(HeadJournal!H$1),0),0)</f>
        <v>0</v>
      </c>
      <c r="P6175" s="30">
        <f>IFERROR(SUM(K6175:O6175)*VLOOKUP($A6175,HeadJournal!$A$1:$L$890,COLUMN(HeadJournal!H$1),0),0)</f>
        <v>0</v>
      </c>
      <c r="Q6175" s="29"/>
      <c r="R6175" s="31"/>
      <c r="S6175" s="31"/>
      <c r="T6175" s="95" t="str">
        <f t="shared" si="454"/>
        <v/>
      </c>
      <c r="U6175" s="32">
        <f t="shared" si="455"/>
        <v>0</v>
      </c>
      <c r="V6175" s="22" t="str">
        <f t="shared" si="456"/>
        <v/>
      </c>
      <c r="X6175" s="33"/>
      <c r="Y6175" s="33"/>
    </row>
    <row r="6176" spans="1:25" x14ac:dyDescent="0.2">
      <c r="A6176" s="93"/>
      <c r="B6176" s="94" t="str">
        <f>IFERROR(VLOOKUP($A6176,HeadJournal!$A$1:$NTR$890,COLUMN(HeadJournal!B$1),0),"")</f>
        <v/>
      </c>
      <c r="C6176" s="94" t="str">
        <f>IFERROR(VLOOKUP($A6176,HeadJournal!$A$1:$NTR$890,COLUMN(HeadJournal!C$1),0),"")</f>
        <v/>
      </c>
      <c r="D6176" s="125" t="str">
        <f>IFERROR(VLOOKUP($A6176,HeadJournal!$A$1:$NTR$890,COLUMN(HeadJournal!D$1),0),"")</f>
        <v/>
      </c>
      <c r="E6176" s="95" t="str">
        <f>IFERROR(VLOOKUP($A6176,HeadJournal!$A$1:$NTR$890,COLUMN(HeadJournal!G$1),0),"")</f>
        <v/>
      </c>
      <c r="F6176" s="95" t="str">
        <f t="shared" si="453"/>
        <v/>
      </c>
      <c r="G6176" s="97"/>
      <c r="H6176" s="161"/>
      <c r="I6176" s="97"/>
      <c r="J6176" s="97"/>
      <c r="K6176" s="29"/>
      <c r="L6176" s="29"/>
      <c r="M6176" s="30">
        <f>IFERROR(VLOOKUP($A6176,HeadJournal!$A$1:$J$890,COLUMN(HeadJournal!I$1),0)*($K6176+$L6176)/(SUMIF($A:$A,$A6176,$K:$K)+SUMIF($A:$A,$A6176,$L:$L)),0)</f>
        <v>0</v>
      </c>
      <c r="N6176" s="30">
        <f>IFERROR((VLOOKUP($A6176,HeadJournal!$A$1:$K$890,COLUMN(HeadJournal!K$1),0)-VLOOKUP($A6176,HeadJournal!$A$1:$K$890,COLUMN(HeadJournal!J$1),0))*($K6176+$L6176)/(SUMIF($A:$A,$A6176,$K:$K)+SUMIF($A:$A,$A6176,$L:$L)),0)</f>
        <v>0</v>
      </c>
      <c r="O6176" s="30">
        <f>IFERROR((VLOOKUP($A6176,HeadJournal!$A$1:$L$890,COLUMN(HeadJournal!L$1),0)*($K6176+$L6176)/(SUMIF($A:$A,$A6176,$K:$K)+SUMIF($A:$A,$A6176,$L:$L)))/VLOOKUP($A6176,HeadJournal!$A$1:$L$890,COLUMN(HeadJournal!H$1),0),0)</f>
        <v>0</v>
      </c>
      <c r="P6176" s="30">
        <f>IFERROR(SUM(K6176:O6176)*VLOOKUP($A6176,HeadJournal!$A$1:$L$890,COLUMN(HeadJournal!H$1),0),0)</f>
        <v>0</v>
      </c>
      <c r="Q6176" s="29"/>
      <c r="R6176" s="31"/>
      <c r="S6176" s="31"/>
      <c r="T6176" s="95" t="str">
        <f t="shared" si="454"/>
        <v/>
      </c>
      <c r="U6176" s="32">
        <f t="shared" si="455"/>
        <v>0</v>
      </c>
      <c r="V6176" s="22" t="str">
        <f t="shared" si="456"/>
        <v/>
      </c>
      <c r="X6176" s="33"/>
      <c r="Y6176" s="33"/>
    </row>
    <row r="6177" spans="1:25" x14ac:dyDescent="0.2">
      <c r="A6177" s="93"/>
      <c r="B6177" s="94" t="str">
        <f>IFERROR(VLOOKUP($A6177,HeadJournal!$A$1:$NTR$890,COLUMN(HeadJournal!B$1),0),"")</f>
        <v/>
      </c>
      <c r="C6177" s="94" t="str">
        <f>IFERROR(VLOOKUP($A6177,HeadJournal!$A$1:$NTR$890,COLUMN(HeadJournal!C$1),0),"")</f>
        <v/>
      </c>
      <c r="D6177" s="125" t="str">
        <f>IFERROR(VLOOKUP($A6177,HeadJournal!$A$1:$NTR$890,COLUMN(HeadJournal!D$1),0),"")</f>
        <v/>
      </c>
      <c r="E6177" s="95" t="str">
        <f>IFERROR(VLOOKUP($A6177,HeadJournal!$A$1:$NTR$890,COLUMN(HeadJournal!G$1),0),"")</f>
        <v/>
      </c>
      <c r="F6177" s="95" t="str">
        <f t="shared" si="453"/>
        <v/>
      </c>
      <c r="G6177" s="97"/>
      <c r="H6177" s="161"/>
      <c r="I6177" s="97"/>
      <c r="J6177" s="97"/>
      <c r="K6177" s="29"/>
      <c r="L6177" s="29"/>
      <c r="M6177" s="30">
        <f>IFERROR(VLOOKUP($A6177,HeadJournal!$A$1:$J$890,COLUMN(HeadJournal!I$1),0)*($K6177+$L6177)/(SUMIF($A:$A,$A6177,$K:$K)+SUMIF($A:$A,$A6177,$L:$L)),0)</f>
        <v>0</v>
      </c>
      <c r="N6177" s="30">
        <f>IFERROR((VLOOKUP($A6177,HeadJournal!$A$1:$K$890,COLUMN(HeadJournal!K$1),0)-VLOOKUP($A6177,HeadJournal!$A$1:$K$890,COLUMN(HeadJournal!J$1),0))*($K6177+$L6177)/(SUMIF($A:$A,$A6177,$K:$K)+SUMIF($A:$A,$A6177,$L:$L)),0)</f>
        <v>0</v>
      </c>
      <c r="O6177" s="30">
        <f>IFERROR((VLOOKUP($A6177,HeadJournal!$A$1:$L$890,COLUMN(HeadJournal!L$1),0)*($K6177+$L6177)/(SUMIF($A:$A,$A6177,$K:$K)+SUMIF($A:$A,$A6177,$L:$L)))/VLOOKUP($A6177,HeadJournal!$A$1:$L$890,COLUMN(HeadJournal!H$1),0),0)</f>
        <v>0</v>
      </c>
      <c r="P6177" s="30">
        <f>IFERROR(SUM(K6177:O6177)*VLOOKUP($A6177,HeadJournal!$A$1:$L$890,COLUMN(HeadJournal!H$1),0),0)</f>
        <v>0</v>
      </c>
      <c r="Q6177" s="29"/>
      <c r="R6177" s="31"/>
      <c r="S6177" s="31"/>
      <c r="T6177" s="95" t="str">
        <f t="shared" si="454"/>
        <v/>
      </c>
      <c r="U6177" s="32">
        <f t="shared" si="455"/>
        <v>0</v>
      </c>
      <c r="V6177" s="22" t="str">
        <f t="shared" si="456"/>
        <v/>
      </c>
      <c r="X6177" s="33"/>
      <c r="Y6177" s="33"/>
    </row>
    <row r="6178" spans="1:25" x14ac:dyDescent="0.2">
      <c r="A6178" s="93"/>
      <c r="B6178" s="94" t="str">
        <f>IFERROR(VLOOKUP($A6178,HeadJournal!$A$1:$NTR$890,COLUMN(HeadJournal!B$1),0),"")</f>
        <v/>
      </c>
      <c r="C6178" s="94" t="str">
        <f>IFERROR(VLOOKUP($A6178,HeadJournal!$A$1:$NTR$890,COLUMN(HeadJournal!C$1),0),"")</f>
        <v/>
      </c>
      <c r="D6178" s="125" t="str">
        <f>IFERROR(VLOOKUP($A6178,HeadJournal!$A$1:$NTR$890,COLUMN(HeadJournal!D$1),0),"")</f>
        <v/>
      </c>
      <c r="E6178" s="95" t="str">
        <f>IFERROR(VLOOKUP($A6178,HeadJournal!$A$1:$NTR$890,COLUMN(HeadJournal!G$1),0),"")</f>
        <v/>
      </c>
      <c r="F6178" s="95" t="str">
        <f t="shared" si="453"/>
        <v/>
      </c>
      <c r="G6178" s="97"/>
      <c r="H6178" s="161"/>
      <c r="I6178" s="97"/>
      <c r="J6178" s="97"/>
      <c r="K6178" s="29"/>
      <c r="L6178" s="29"/>
      <c r="M6178" s="30">
        <f>IFERROR(VLOOKUP($A6178,HeadJournal!$A$1:$J$890,COLUMN(HeadJournal!I$1),0)*($K6178+$L6178)/(SUMIF($A:$A,$A6178,$K:$K)+SUMIF($A:$A,$A6178,$L:$L)),0)</f>
        <v>0</v>
      </c>
      <c r="N6178" s="30">
        <f>IFERROR((VLOOKUP($A6178,HeadJournal!$A$1:$K$890,COLUMN(HeadJournal!K$1),0)-VLOOKUP($A6178,HeadJournal!$A$1:$K$890,COLUMN(HeadJournal!J$1),0))*($K6178+$L6178)/(SUMIF($A:$A,$A6178,$K:$K)+SUMIF($A:$A,$A6178,$L:$L)),0)</f>
        <v>0</v>
      </c>
      <c r="O6178" s="30">
        <f>IFERROR((VLOOKUP($A6178,HeadJournal!$A$1:$L$890,COLUMN(HeadJournal!L$1),0)*($K6178+$L6178)/(SUMIF($A:$A,$A6178,$K:$K)+SUMIF($A:$A,$A6178,$L:$L)))/VLOOKUP($A6178,HeadJournal!$A$1:$L$890,COLUMN(HeadJournal!H$1),0),0)</f>
        <v>0</v>
      </c>
      <c r="P6178" s="30">
        <f>IFERROR(SUM(K6178:O6178)*VLOOKUP($A6178,HeadJournal!$A$1:$L$890,COLUMN(HeadJournal!H$1),0),0)</f>
        <v>0</v>
      </c>
      <c r="Q6178" s="29"/>
      <c r="R6178" s="31"/>
      <c r="S6178" s="31"/>
      <c r="T6178" s="95" t="str">
        <f t="shared" si="454"/>
        <v/>
      </c>
      <c r="U6178" s="32">
        <f t="shared" si="455"/>
        <v>0</v>
      </c>
      <c r="V6178" s="22" t="str">
        <f t="shared" si="456"/>
        <v/>
      </c>
      <c r="X6178" s="33"/>
      <c r="Y6178" s="33"/>
    </row>
    <row r="6179" spans="1:25" x14ac:dyDescent="0.2">
      <c r="A6179" s="93"/>
      <c r="B6179" s="94" t="str">
        <f>IFERROR(VLOOKUP($A6179,HeadJournal!$A$1:$NTR$890,COLUMN(HeadJournal!B$1),0),"")</f>
        <v/>
      </c>
      <c r="C6179" s="94" t="str">
        <f>IFERROR(VLOOKUP($A6179,HeadJournal!$A$1:$NTR$890,COLUMN(HeadJournal!C$1),0),"")</f>
        <v/>
      </c>
      <c r="D6179" s="125" t="str">
        <f>IFERROR(VLOOKUP($A6179,HeadJournal!$A$1:$NTR$890,COLUMN(HeadJournal!D$1),0),"")</f>
        <v/>
      </c>
      <c r="E6179" s="95" t="str">
        <f>IFERROR(VLOOKUP($A6179,HeadJournal!$A$1:$NTR$890,COLUMN(HeadJournal!G$1),0),"")</f>
        <v/>
      </c>
      <c r="F6179" s="95" t="str">
        <f t="shared" si="453"/>
        <v/>
      </c>
      <c r="G6179" s="97"/>
      <c r="H6179" s="161"/>
      <c r="I6179" s="97"/>
      <c r="J6179" s="97"/>
      <c r="K6179" s="29"/>
      <c r="L6179" s="29"/>
      <c r="M6179" s="30">
        <f>IFERROR(VLOOKUP($A6179,HeadJournal!$A$1:$J$890,COLUMN(HeadJournal!I$1),0)*($K6179+$L6179)/(SUMIF($A:$A,$A6179,$K:$K)+SUMIF($A:$A,$A6179,$L:$L)),0)</f>
        <v>0</v>
      </c>
      <c r="N6179" s="30">
        <f>IFERROR((VLOOKUP($A6179,HeadJournal!$A$1:$K$890,COLUMN(HeadJournal!K$1),0)-VLOOKUP($A6179,HeadJournal!$A$1:$K$890,COLUMN(HeadJournal!J$1),0))*($K6179+$L6179)/(SUMIF($A:$A,$A6179,$K:$K)+SUMIF($A:$A,$A6179,$L:$L)),0)</f>
        <v>0</v>
      </c>
      <c r="O6179" s="30">
        <f>IFERROR((VLOOKUP($A6179,HeadJournal!$A$1:$L$890,COLUMN(HeadJournal!L$1),0)*($K6179+$L6179)/(SUMIF($A:$A,$A6179,$K:$K)+SUMIF($A:$A,$A6179,$L:$L)))/VLOOKUP($A6179,HeadJournal!$A$1:$L$890,COLUMN(HeadJournal!H$1),0),0)</f>
        <v>0</v>
      </c>
      <c r="P6179" s="30">
        <f>IFERROR(SUM(K6179:O6179)*VLOOKUP($A6179,HeadJournal!$A$1:$L$890,COLUMN(HeadJournal!H$1),0),0)</f>
        <v>0</v>
      </c>
      <c r="Q6179" s="29"/>
      <c r="R6179" s="31"/>
      <c r="S6179" s="31"/>
      <c r="T6179" s="95" t="str">
        <f t="shared" si="454"/>
        <v/>
      </c>
      <c r="U6179" s="32">
        <f t="shared" si="455"/>
        <v>0</v>
      </c>
      <c r="V6179" s="22" t="str">
        <f t="shared" si="456"/>
        <v/>
      </c>
      <c r="X6179" s="33"/>
      <c r="Y6179" s="33"/>
    </row>
    <row r="6180" spans="1:25" x14ac:dyDescent="0.2">
      <c r="A6180" s="93"/>
      <c r="B6180" s="94" t="str">
        <f>IFERROR(VLOOKUP($A6180,HeadJournal!$A$1:$NTR$890,COLUMN(HeadJournal!B$1),0),"")</f>
        <v/>
      </c>
      <c r="C6180" s="94" t="str">
        <f>IFERROR(VLOOKUP($A6180,HeadJournal!$A$1:$NTR$890,COLUMN(HeadJournal!C$1),0),"")</f>
        <v/>
      </c>
      <c r="D6180" s="125" t="str">
        <f>IFERROR(VLOOKUP($A6180,HeadJournal!$A$1:$NTR$890,COLUMN(HeadJournal!D$1),0),"")</f>
        <v/>
      </c>
      <c r="E6180" s="95" t="str">
        <f>IFERROR(VLOOKUP($A6180,HeadJournal!$A$1:$NTR$890,COLUMN(HeadJournal!G$1),0),"")</f>
        <v/>
      </c>
      <c r="F6180" s="95" t="str">
        <f t="shared" si="453"/>
        <v/>
      </c>
      <c r="G6180" s="97"/>
      <c r="H6180" s="161"/>
      <c r="I6180" s="97"/>
      <c r="J6180" s="97"/>
      <c r="K6180" s="29"/>
      <c r="L6180" s="29"/>
      <c r="M6180" s="30">
        <f>IFERROR(VLOOKUP($A6180,HeadJournal!$A$1:$J$890,COLUMN(HeadJournal!I$1),0)*($K6180+$L6180)/(SUMIF($A:$A,$A6180,$K:$K)+SUMIF($A:$A,$A6180,$L:$L)),0)</f>
        <v>0</v>
      </c>
      <c r="N6180" s="30">
        <f>IFERROR((VLOOKUP($A6180,HeadJournal!$A$1:$K$890,COLUMN(HeadJournal!K$1),0)-VLOOKUP($A6180,HeadJournal!$A$1:$K$890,COLUMN(HeadJournal!J$1),0))*($K6180+$L6180)/(SUMIF($A:$A,$A6180,$K:$K)+SUMIF($A:$A,$A6180,$L:$L)),0)</f>
        <v>0</v>
      </c>
      <c r="O6180" s="30">
        <f>IFERROR((VLOOKUP($A6180,HeadJournal!$A$1:$L$890,COLUMN(HeadJournal!L$1),0)*($K6180+$L6180)/(SUMIF($A:$A,$A6180,$K:$K)+SUMIF($A:$A,$A6180,$L:$L)))/VLOOKUP($A6180,HeadJournal!$A$1:$L$890,COLUMN(HeadJournal!H$1),0),0)</f>
        <v>0</v>
      </c>
      <c r="P6180" s="30">
        <f>IFERROR(SUM(K6180:O6180)*VLOOKUP($A6180,HeadJournal!$A$1:$L$890,COLUMN(HeadJournal!H$1),0),0)</f>
        <v>0</v>
      </c>
      <c r="Q6180" s="29"/>
      <c r="R6180" s="31"/>
      <c r="S6180" s="31"/>
      <c r="T6180" s="95" t="str">
        <f t="shared" si="454"/>
        <v/>
      </c>
      <c r="U6180" s="32">
        <f t="shared" si="455"/>
        <v>0</v>
      </c>
      <c r="V6180" s="22" t="str">
        <f t="shared" si="456"/>
        <v/>
      </c>
      <c r="X6180" s="33"/>
      <c r="Y6180" s="33"/>
    </row>
    <row r="6181" spans="1:25" x14ac:dyDescent="0.2">
      <c r="A6181" s="93"/>
      <c r="B6181" s="94" t="str">
        <f>IFERROR(VLOOKUP($A6181,HeadJournal!$A$1:$NTR$890,COLUMN(HeadJournal!B$1),0),"")</f>
        <v/>
      </c>
      <c r="C6181" s="94" t="str">
        <f>IFERROR(VLOOKUP($A6181,HeadJournal!$A$1:$NTR$890,COLUMN(HeadJournal!C$1),0),"")</f>
        <v/>
      </c>
      <c r="D6181" s="125" t="str">
        <f>IFERROR(VLOOKUP($A6181,HeadJournal!$A$1:$NTR$890,COLUMN(HeadJournal!D$1),0),"")</f>
        <v/>
      </c>
      <c r="E6181" s="95" t="str">
        <f>IFERROR(VLOOKUP($A6181,HeadJournal!$A$1:$NTR$890,COLUMN(HeadJournal!G$1),0),"")</f>
        <v/>
      </c>
      <c r="F6181" s="95" t="str">
        <f t="shared" si="453"/>
        <v/>
      </c>
      <c r="G6181" s="97"/>
      <c r="H6181" s="161"/>
      <c r="I6181" s="97"/>
      <c r="J6181" s="97"/>
      <c r="K6181" s="29"/>
      <c r="L6181" s="29"/>
      <c r="M6181" s="30">
        <f>IFERROR(VLOOKUP($A6181,HeadJournal!$A$1:$J$890,COLUMN(HeadJournal!I$1),0)*($K6181+$L6181)/(SUMIF($A:$A,$A6181,$K:$K)+SUMIF($A:$A,$A6181,$L:$L)),0)</f>
        <v>0</v>
      </c>
      <c r="N6181" s="30">
        <f>IFERROR((VLOOKUP($A6181,HeadJournal!$A$1:$K$890,COLUMN(HeadJournal!K$1),0)-VLOOKUP($A6181,HeadJournal!$A$1:$K$890,COLUMN(HeadJournal!J$1),0))*($K6181+$L6181)/(SUMIF($A:$A,$A6181,$K:$K)+SUMIF($A:$A,$A6181,$L:$L)),0)</f>
        <v>0</v>
      </c>
      <c r="O6181" s="30">
        <f>IFERROR((VLOOKUP($A6181,HeadJournal!$A$1:$L$890,COLUMN(HeadJournal!L$1),0)*($K6181+$L6181)/(SUMIF($A:$A,$A6181,$K:$K)+SUMIF($A:$A,$A6181,$L:$L)))/VLOOKUP($A6181,HeadJournal!$A$1:$L$890,COLUMN(HeadJournal!H$1),0),0)</f>
        <v>0</v>
      </c>
      <c r="P6181" s="30">
        <f>IFERROR(SUM(K6181:O6181)*VLOOKUP($A6181,HeadJournal!$A$1:$L$890,COLUMN(HeadJournal!H$1),0),0)</f>
        <v>0</v>
      </c>
      <c r="Q6181" s="29"/>
      <c r="R6181" s="31"/>
      <c r="S6181" s="31"/>
      <c r="T6181" s="95" t="str">
        <f t="shared" si="454"/>
        <v/>
      </c>
      <c r="U6181" s="32">
        <f t="shared" si="455"/>
        <v>0</v>
      </c>
      <c r="V6181" s="22" t="str">
        <f t="shared" si="456"/>
        <v/>
      </c>
      <c r="X6181" s="33"/>
      <c r="Y6181" s="33"/>
    </row>
    <row r="6182" spans="1:25" x14ac:dyDescent="0.2">
      <c r="A6182" s="93"/>
      <c r="B6182" s="94" t="str">
        <f>IFERROR(VLOOKUP($A6182,HeadJournal!$A$1:$NTR$890,COLUMN(HeadJournal!B$1),0),"")</f>
        <v/>
      </c>
      <c r="C6182" s="94" t="str">
        <f>IFERROR(VLOOKUP($A6182,HeadJournal!$A$1:$NTR$890,COLUMN(HeadJournal!C$1),0),"")</f>
        <v/>
      </c>
      <c r="D6182" s="125" t="str">
        <f>IFERROR(VLOOKUP($A6182,HeadJournal!$A$1:$NTR$890,COLUMN(HeadJournal!D$1),0),"")</f>
        <v/>
      </c>
      <c r="E6182" s="95" t="str">
        <f>IFERROR(VLOOKUP($A6182,HeadJournal!$A$1:$NTR$890,COLUMN(HeadJournal!G$1),0),"")</f>
        <v/>
      </c>
      <c r="F6182" s="95" t="str">
        <f t="shared" si="453"/>
        <v/>
      </c>
      <c r="G6182" s="97"/>
      <c r="H6182" s="161"/>
      <c r="I6182" s="97"/>
      <c r="J6182" s="97"/>
      <c r="K6182" s="29"/>
      <c r="L6182" s="29"/>
      <c r="M6182" s="30">
        <f>IFERROR(VLOOKUP($A6182,HeadJournal!$A$1:$J$890,COLUMN(HeadJournal!I$1),0)*($K6182+$L6182)/(SUMIF($A:$A,$A6182,$K:$K)+SUMIF($A:$A,$A6182,$L:$L)),0)</f>
        <v>0</v>
      </c>
      <c r="N6182" s="30">
        <f>IFERROR((VLOOKUP($A6182,HeadJournal!$A$1:$K$890,COLUMN(HeadJournal!K$1),0)-VLOOKUP($A6182,HeadJournal!$A$1:$K$890,COLUMN(HeadJournal!J$1),0))*($K6182+$L6182)/(SUMIF($A:$A,$A6182,$K:$K)+SUMIF($A:$A,$A6182,$L:$L)),0)</f>
        <v>0</v>
      </c>
      <c r="O6182" s="30">
        <f>IFERROR((VLOOKUP($A6182,HeadJournal!$A$1:$L$890,COLUMN(HeadJournal!L$1),0)*($K6182+$L6182)/(SUMIF($A:$A,$A6182,$K:$K)+SUMIF($A:$A,$A6182,$L:$L)))/VLOOKUP($A6182,HeadJournal!$A$1:$L$890,COLUMN(HeadJournal!H$1),0),0)</f>
        <v>0</v>
      </c>
      <c r="P6182" s="30">
        <f>IFERROR(SUM(K6182:O6182)*VLOOKUP($A6182,HeadJournal!$A$1:$L$890,COLUMN(HeadJournal!H$1),0),0)</f>
        <v>0</v>
      </c>
      <c r="Q6182" s="29"/>
      <c r="R6182" s="31"/>
      <c r="S6182" s="31"/>
      <c r="T6182" s="95" t="str">
        <f t="shared" si="454"/>
        <v/>
      </c>
      <c r="U6182" s="32">
        <f t="shared" si="455"/>
        <v>0</v>
      </c>
      <c r="V6182" s="22" t="str">
        <f t="shared" si="456"/>
        <v/>
      </c>
      <c r="X6182" s="33"/>
      <c r="Y6182" s="33"/>
    </row>
    <row r="6183" spans="1:25" x14ac:dyDescent="0.2">
      <c r="A6183" s="93"/>
      <c r="B6183" s="94" t="str">
        <f>IFERROR(VLOOKUP($A6183,HeadJournal!$A$1:$NTR$890,COLUMN(HeadJournal!B$1),0),"")</f>
        <v/>
      </c>
      <c r="C6183" s="94" t="str">
        <f>IFERROR(VLOOKUP($A6183,HeadJournal!$A$1:$NTR$890,COLUMN(HeadJournal!C$1),0),"")</f>
        <v/>
      </c>
      <c r="D6183" s="125" t="str">
        <f>IFERROR(VLOOKUP($A6183,HeadJournal!$A$1:$NTR$890,COLUMN(HeadJournal!D$1),0),"")</f>
        <v/>
      </c>
      <c r="E6183" s="95" t="str">
        <f>IFERROR(VLOOKUP($A6183,HeadJournal!$A$1:$NTR$890,COLUMN(HeadJournal!G$1),0),"")</f>
        <v/>
      </c>
      <c r="F6183" s="95" t="str">
        <f t="shared" si="453"/>
        <v/>
      </c>
      <c r="G6183" s="97"/>
      <c r="H6183" s="161"/>
      <c r="I6183" s="97"/>
      <c r="J6183" s="97"/>
      <c r="K6183" s="29"/>
      <c r="L6183" s="29"/>
      <c r="M6183" s="30">
        <f>IFERROR(VLOOKUP($A6183,HeadJournal!$A$1:$J$890,COLUMN(HeadJournal!I$1),0)*($K6183+$L6183)/(SUMIF($A:$A,$A6183,$K:$K)+SUMIF($A:$A,$A6183,$L:$L)),0)</f>
        <v>0</v>
      </c>
      <c r="N6183" s="30">
        <f>IFERROR((VLOOKUP($A6183,HeadJournal!$A$1:$K$890,COLUMN(HeadJournal!K$1),0)-VLOOKUP($A6183,HeadJournal!$A$1:$K$890,COLUMN(HeadJournal!J$1),0))*($K6183+$L6183)/(SUMIF($A:$A,$A6183,$K:$K)+SUMIF($A:$A,$A6183,$L:$L)),0)</f>
        <v>0</v>
      </c>
      <c r="O6183" s="30">
        <f>IFERROR((VLOOKUP($A6183,HeadJournal!$A$1:$L$890,COLUMN(HeadJournal!L$1),0)*($K6183+$L6183)/(SUMIF($A:$A,$A6183,$K:$K)+SUMIF($A:$A,$A6183,$L:$L)))/VLOOKUP($A6183,HeadJournal!$A$1:$L$890,COLUMN(HeadJournal!H$1),0),0)</f>
        <v>0</v>
      </c>
      <c r="P6183" s="30">
        <f>IFERROR(SUM(K6183:O6183)*VLOOKUP($A6183,HeadJournal!$A$1:$L$890,COLUMN(HeadJournal!H$1),0),0)</f>
        <v>0</v>
      </c>
      <c r="Q6183" s="29"/>
      <c r="R6183" s="31"/>
      <c r="S6183" s="31"/>
      <c r="T6183" s="95" t="str">
        <f t="shared" si="454"/>
        <v/>
      </c>
      <c r="U6183" s="32">
        <f t="shared" si="455"/>
        <v>0</v>
      </c>
      <c r="V6183" s="22" t="str">
        <f t="shared" si="456"/>
        <v/>
      </c>
      <c r="X6183" s="33"/>
      <c r="Y6183" s="33"/>
    </row>
    <row r="6184" spans="1:25" x14ac:dyDescent="0.2">
      <c r="A6184" s="93"/>
      <c r="B6184" s="94" t="str">
        <f>IFERROR(VLOOKUP($A6184,HeadJournal!$A$1:$NTR$890,COLUMN(HeadJournal!B$1),0),"")</f>
        <v/>
      </c>
      <c r="C6184" s="94" t="str">
        <f>IFERROR(VLOOKUP($A6184,HeadJournal!$A$1:$NTR$890,COLUMN(HeadJournal!C$1),0),"")</f>
        <v/>
      </c>
      <c r="D6184" s="125" t="str">
        <f>IFERROR(VLOOKUP($A6184,HeadJournal!$A$1:$NTR$890,COLUMN(HeadJournal!D$1),0),"")</f>
        <v/>
      </c>
      <c r="E6184" s="95" t="str">
        <f>IFERROR(VLOOKUP($A6184,HeadJournal!$A$1:$NTR$890,COLUMN(HeadJournal!G$1),0),"")</f>
        <v/>
      </c>
      <c r="F6184" s="95" t="str">
        <f t="shared" si="453"/>
        <v/>
      </c>
      <c r="G6184" s="97"/>
      <c r="H6184" s="161"/>
      <c r="I6184" s="97"/>
      <c r="J6184" s="97"/>
      <c r="K6184" s="29"/>
      <c r="L6184" s="29"/>
      <c r="M6184" s="30">
        <f>IFERROR(VLOOKUP($A6184,HeadJournal!$A$1:$J$890,COLUMN(HeadJournal!I$1),0)*($K6184+$L6184)/(SUMIF($A:$A,$A6184,$K:$K)+SUMIF($A:$A,$A6184,$L:$L)),0)</f>
        <v>0</v>
      </c>
      <c r="N6184" s="30">
        <f>IFERROR((VLOOKUP($A6184,HeadJournal!$A$1:$K$890,COLUMN(HeadJournal!K$1),0)-VLOOKUP($A6184,HeadJournal!$A$1:$K$890,COLUMN(HeadJournal!J$1),0))*($K6184+$L6184)/(SUMIF($A:$A,$A6184,$K:$K)+SUMIF($A:$A,$A6184,$L:$L)),0)</f>
        <v>0</v>
      </c>
      <c r="O6184" s="30">
        <f>IFERROR((VLOOKUP($A6184,HeadJournal!$A$1:$L$890,COLUMN(HeadJournal!L$1),0)*($K6184+$L6184)/(SUMIF($A:$A,$A6184,$K:$K)+SUMIF($A:$A,$A6184,$L:$L)))/VLOOKUP($A6184,HeadJournal!$A$1:$L$890,COLUMN(HeadJournal!H$1),0),0)</f>
        <v>0</v>
      </c>
      <c r="P6184" s="30">
        <f>IFERROR(SUM(K6184:O6184)*VLOOKUP($A6184,HeadJournal!$A$1:$L$890,COLUMN(HeadJournal!H$1),0),0)</f>
        <v>0</v>
      </c>
      <c r="Q6184" s="29"/>
      <c r="R6184" s="31"/>
      <c r="S6184" s="31"/>
      <c r="T6184" s="95" t="str">
        <f t="shared" si="454"/>
        <v/>
      </c>
      <c r="U6184" s="32">
        <f t="shared" si="455"/>
        <v>0</v>
      </c>
      <c r="V6184" s="22" t="str">
        <f t="shared" si="456"/>
        <v/>
      </c>
      <c r="X6184" s="33"/>
      <c r="Y6184" s="33"/>
    </row>
    <row r="6185" spans="1:25" x14ac:dyDescent="0.2">
      <c r="A6185" s="93"/>
      <c r="B6185" s="94" t="str">
        <f>IFERROR(VLOOKUP($A6185,HeadJournal!$A$1:$NTR$890,COLUMN(HeadJournal!B$1),0),"")</f>
        <v/>
      </c>
      <c r="C6185" s="94" t="str">
        <f>IFERROR(VLOOKUP($A6185,HeadJournal!$A$1:$NTR$890,COLUMN(HeadJournal!C$1),0),"")</f>
        <v/>
      </c>
      <c r="D6185" s="125" t="str">
        <f>IFERROR(VLOOKUP($A6185,HeadJournal!$A$1:$NTR$890,COLUMN(HeadJournal!D$1),0),"")</f>
        <v/>
      </c>
      <c r="E6185" s="95" t="str">
        <f>IFERROR(VLOOKUP($A6185,HeadJournal!$A$1:$NTR$890,COLUMN(HeadJournal!G$1),0),"")</f>
        <v/>
      </c>
      <c r="F6185" s="95" t="str">
        <f t="shared" si="453"/>
        <v/>
      </c>
      <c r="G6185" s="97"/>
      <c r="H6185" s="161"/>
      <c r="I6185" s="97"/>
      <c r="J6185" s="97"/>
      <c r="K6185" s="29"/>
      <c r="L6185" s="29"/>
      <c r="M6185" s="30">
        <f>IFERROR(VLOOKUP($A6185,HeadJournal!$A$1:$J$890,COLUMN(HeadJournal!I$1),0)*($K6185+$L6185)/(SUMIF($A:$A,$A6185,$K:$K)+SUMIF($A:$A,$A6185,$L:$L)),0)</f>
        <v>0</v>
      </c>
      <c r="N6185" s="30">
        <f>IFERROR((VLOOKUP($A6185,HeadJournal!$A$1:$K$890,COLUMN(HeadJournal!K$1),0)-VLOOKUP($A6185,HeadJournal!$A$1:$K$890,COLUMN(HeadJournal!J$1),0))*($K6185+$L6185)/(SUMIF($A:$A,$A6185,$K:$K)+SUMIF($A:$A,$A6185,$L:$L)),0)</f>
        <v>0</v>
      </c>
      <c r="O6185" s="30">
        <f>IFERROR((VLOOKUP($A6185,HeadJournal!$A$1:$L$890,COLUMN(HeadJournal!L$1),0)*($K6185+$L6185)/(SUMIF($A:$A,$A6185,$K:$K)+SUMIF($A:$A,$A6185,$L:$L)))/VLOOKUP($A6185,HeadJournal!$A$1:$L$890,COLUMN(HeadJournal!H$1),0),0)</f>
        <v>0</v>
      </c>
      <c r="P6185" s="30">
        <f>IFERROR(SUM(K6185:O6185)*VLOOKUP($A6185,HeadJournal!$A$1:$L$890,COLUMN(HeadJournal!H$1),0),0)</f>
        <v>0</v>
      </c>
      <c r="Q6185" s="29"/>
      <c r="R6185" s="31"/>
      <c r="S6185" s="31"/>
      <c r="T6185" s="95" t="str">
        <f t="shared" si="454"/>
        <v/>
      </c>
      <c r="U6185" s="32">
        <f t="shared" si="455"/>
        <v>0</v>
      </c>
      <c r="V6185" s="22" t="str">
        <f t="shared" si="456"/>
        <v/>
      </c>
      <c r="X6185" s="33"/>
      <c r="Y6185" s="33"/>
    </row>
    <row r="6186" spans="1:25" x14ac:dyDescent="0.2">
      <c r="A6186" s="93"/>
      <c r="B6186" s="94" t="str">
        <f>IFERROR(VLOOKUP($A6186,HeadJournal!$A$1:$NTR$890,COLUMN(HeadJournal!B$1),0),"")</f>
        <v/>
      </c>
      <c r="C6186" s="94" t="str">
        <f>IFERROR(VLOOKUP($A6186,HeadJournal!$A$1:$NTR$890,COLUMN(HeadJournal!C$1),0),"")</f>
        <v/>
      </c>
      <c r="D6186" s="125" t="str">
        <f>IFERROR(VLOOKUP($A6186,HeadJournal!$A$1:$NTR$890,COLUMN(HeadJournal!D$1),0),"")</f>
        <v/>
      </c>
      <c r="E6186" s="95" t="str">
        <f>IFERROR(VLOOKUP($A6186,HeadJournal!$A$1:$NTR$890,COLUMN(HeadJournal!G$1),0),"")</f>
        <v/>
      </c>
      <c r="F6186" s="95" t="str">
        <f t="shared" si="453"/>
        <v/>
      </c>
      <c r="G6186" s="97"/>
      <c r="H6186" s="161"/>
      <c r="I6186" s="97"/>
      <c r="J6186" s="97"/>
      <c r="K6186" s="29"/>
      <c r="L6186" s="29"/>
      <c r="M6186" s="30">
        <f>IFERROR(VLOOKUP($A6186,HeadJournal!$A$1:$J$890,COLUMN(HeadJournal!I$1),0)*($K6186+$L6186)/(SUMIF($A:$A,$A6186,$K:$K)+SUMIF($A:$A,$A6186,$L:$L)),0)</f>
        <v>0</v>
      </c>
      <c r="N6186" s="30">
        <f>IFERROR((VLOOKUP($A6186,HeadJournal!$A$1:$K$890,COLUMN(HeadJournal!K$1),0)-VLOOKUP($A6186,HeadJournal!$A$1:$K$890,COLUMN(HeadJournal!J$1),0))*($K6186+$L6186)/(SUMIF($A:$A,$A6186,$K:$K)+SUMIF($A:$A,$A6186,$L:$L)),0)</f>
        <v>0</v>
      </c>
      <c r="O6186" s="30">
        <f>IFERROR((VLOOKUP($A6186,HeadJournal!$A$1:$L$890,COLUMN(HeadJournal!L$1),0)*($K6186+$L6186)/(SUMIF($A:$A,$A6186,$K:$K)+SUMIF($A:$A,$A6186,$L:$L)))/VLOOKUP($A6186,HeadJournal!$A$1:$L$890,COLUMN(HeadJournal!H$1),0),0)</f>
        <v>0</v>
      </c>
      <c r="P6186" s="30">
        <f>IFERROR(SUM(K6186:O6186)*VLOOKUP($A6186,HeadJournal!$A$1:$L$890,COLUMN(HeadJournal!H$1),0),0)</f>
        <v>0</v>
      </c>
      <c r="Q6186" s="29"/>
      <c r="R6186" s="31"/>
      <c r="S6186" s="31"/>
      <c r="T6186" s="95" t="str">
        <f t="shared" si="454"/>
        <v/>
      </c>
      <c r="U6186" s="32">
        <f t="shared" si="455"/>
        <v>0</v>
      </c>
      <c r="V6186" s="22" t="str">
        <f t="shared" si="456"/>
        <v/>
      </c>
      <c r="X6186" s="33"/>
      <c r="Y6186" s="33"/>
    </row>
    <row r="6187" spans="1:25" x14ac:dyDescent="0.2">
      <c r="A6187" s="93"/>
      <c r="B6187" s="94" t="str">
        <f>IFERROR(VLOOKUP($A6187,HeadJournal!$A$1:$NTR$890,COLUMN(HeadJournal!B$1),0),"")</f>
        <v/>
      </c>
      <c r="C6187" s="94" t="str">
        <f>IFERROR(VLOOKUP($A6187,HeadJournal!$A$1:$NTR$890,COLUMN(HeadJournal!C$1),0),"")</f>
        <v/>
      </c>
      <c r="D6187" s="125" t="str">
        <f>IFERROR(VLOOKUP($A6187,HeadJournal!$A$1:$NTR$890,COLUMN(HeadJournal!D$1),0),"")</f>
        <v/>
      </c>
      <c r="E6187" s="95" t="str">
        <f>IFERROR(VLOOKUP($A6187,HeadJournal!$A$1:$NTR$890,COLUMN(HeadJournal!G$1),0),"")</f>
        <v/>
      </c>
      <c r="F6187" s="95" t="str">
        <f t="shared" si="453"/>
        <v/>
      </c>
      <c r="G6187" s="97"/>
      <c r="H6187" s="161"/>
      <c r="I6187" s="97"/>
      <c r="J6187" s="97"/>
      <c r="K6187" s="29"/>
      <c r="L6187" s="29"/>
      <c r="M6187" s="30">
        <f>IFERROR(VLOOKUP($A6187,HeadJournal!$A$1:$J$890,COLUMN(HeadJournal!I$1),0)*($K6187+$L6187)/(SUMIF($A:$A,$A6187,$K:$K)+SUMIF($A:$A,$A6187,$L:$L)),0)</f>
        <v>0</v>
      </c>
      <c r="N6187" s="30">
        <f>IFERROR((VLOOKUP($A6187,HeadJournal!$A$1:$K$890,COLUMN(HeadJournal!K$1),0)-VLOOKUP($A6187,HeadJournal!$A$1:$K$890,COLUMN(HeadJournal!J$1),0))*($K6187+$L6187)/(SUMIF($A:$A,$A6187,$K:$K)+SUMIF($A:$A,$A6187,$L:$L)),0)</f>
        <v>0</v>
      </c>
      <c r="O6187" s="30">
        <f>IFERROR((VLOOKUP($A6187,HeadJournal!$A$1:$L$890,COLUMN(HeadJournal!L$1),0)*($K6187+$L6187)/(SUMIF($A:$A,$A6187,$K:$K)+SUMIF($A:$A,$A6187,$L:$L)))/VLOOKUP($A6187,HeadJournal!$A$1:$L$890,COLUMN(HeadJournal!H$1),0),0)</f>
        <v>0</v>
      </c>
      <c r="P6187" s="30">
        <f>IFERROR(SUM(K6187:O6187)*VLOOKUP($A6187,HeadJournal!$A$1:$L$890,COLUMN(HeadJournal!H$1),0),0)</f>
        <v>0</v>
      </c>
      <c r="Q6187" s="29"/>
      <c r="R6187" s="31"/>
      <c r="S6187" s="31"/>
      <c r="T6187" s="95" t="str">
        <f t="shared" si="454"/>
        <v/>
      </c>
      <c r="U6187" s="32">
        <f t="shared" si="455"/>
        <v>0</v>
      </c>
      <c r="V6187" s="22" t="str">
        <f t="shared" si="456"/>
        <v/>
      </c>
      <c r="X6187" s="33"/>
      <c r="Y6187" s="33"/>
    </row>
    <row r="6188" spans="1:25" x14ac:dyDescent="0.2">
      <c r="A6188" s="93"/>
      <c r="B6188" s="94" t="str">
        <f>IFERROR(VLOOKUP($A6188,HeadJournal!$A$1:$NTR$890,COLUMN(HeadJournal!B$1),0),"")</f>
        <v/>
      </c>
      <c r="C6188" s="94" t="str">
        <f>IFERROR(VLOOKUP($A6188,HeadJournal!$A$1:$NTR$890,COLUMN(HeadJournal!C$1),0),"")</f>
        <v/>
      </c>
      <c r="D6188" s="125" t="str">
        <f>IFERROR(VLOOKUP($A6188,HeadJournal!$A$1:$NTR$890,COLUMN(HeadJournal!D$1),0),"")</f>
        <v/>
      </c>
      <c r="E6188" s="95" t="str">
        <f>IFERROR(VLOOKUP($A6188,HeadJournal!$A$1:$NTR$890,COLUMN(HeadJournal!G$1),0),"")</f>
        <v/>
      </c>
      <c r="F6188" s="95" t="str">
        <f t="shared" si="453"/>
        <v/>
      </c>
      <c r="G6188" s="97"/>
      <c r="H6188" s="161"/>
      <c r="I6188" s="97"/>
      <c r="J6188" s="97"/>
      <c r="K6188" s="29"/>
      <c r="L6188" s="29"/>
      <c r="M6188" s="30">
        <f>IFERROR(VLOOKUP($A6188,HeadJournal!$A$1:$J$890,COLUMN(HeadJournal!I$1),0)*($K6188+$L6188)/(SUMIF($A:$A,$A6188,$K:$K)+SUMIF($A:$A,$A6188,$L:$L)),0)</f>
        <v>0</v>
      </c>
      <c r="N6188" s="30">
        <f>IFERROR((VLOOKUP($A6188,HeadJournal!$A$1:$K$890,COLUMN(HeadJournal!K$1),0)-VLOOKUP($A6188,HeadJournal!$A$1:$K$890,COLUMN(HeadJournal!J$1),0))*($K6188+$L6188)/(SUMIF($A:$A,$A6188,$K:$K)+SUMIF($A:$A,$A6188,$L:$L)),0)</f>
        <v>0</v>
      </c>
      <c r="O6188" s="30">
        <f>IFERROR((VLOOKUP($A6188,HeadJournal!$A$1:$L$890,COLUMN(HeadJournal!L$1),0)*($K6188+$L6188)/(SUMIF($A:$A,$A6188,$K:$K)+SUMIF($A:$A,$A6188,$L:$L)))/VLOOKUP($A6188,HeadJournal!$A$1:$L$890,COLUMN(HeadJournal!H$1),0),0)</f>
        <v>0</v>
      </c>
      <c r="P6188" s="30">
        <f>IFERROR(SUM(K6188:O6188)*VLOOKUP($A6188,HeadJournal!$A$1:$L$890,COLUMN(HeadJournal!H$1),0),0)</f>
        <v>0</v>
      </c>
      <c r="Q6188" s="29"/>
      <c r="R6188" s="31"/>
      <c r="S6188" s="31"/>
      <c r="T6188" s="95" t="str">
        <f t="shared" si="454"/>
        <v/>
      </c>
      <c r="U6188" s="32">
        <f t="shared" si="455"/>
        <v>0</v>
      </c>
      <c r="V6188" s="22" t="str">
        <f t="shared" si="456"/>
        <v/>
      </c>
      <c r="X6188" s="33"/>
      <c r="Y6188" s="33"/>
    </row>
    <row r="6189" spans="1:25" x14ac:dyDescent="0.2">
      <c r="A6189" s="93"/>
      <c r="B6189" s="94" t="str">
        <f>IFERROR(VLOOKUP($A6189,HeadJournal!$A$1:$NTR$890,COLUMN(HeadJournal!B$1),0),"")</f>
        <v/>
      </c>
      <c r="C6189" s="94" t="str">
        <f>IFERROR(VLOOKUP($A6189,HeadJournal!$A$1:$NTR$890,COLUMN(HeadJournal!C$1),0),"")</f>
        <v/>
      </c>
      <c r="D6189" s="125" t="str">
        <f>IFERROR(VLOOKUP($A6189,HeadJournal!$A$1:$NTR$890,COLUMN(HeadJournal!D$1),0),"")</f>
        <v/>
      </c>
      <c r="E6189" s="95" t="str">
        <f>IFERROR(VLOOKUP($A6189,HeadJournal!$A$1:$NTR$890,COLUMN(HeadJournal!G$1),0),"")</f>
        <v/>
      </c>
      <c r="F6189" s="95" t="str">
        <f t="shared" si="453"/>
        <v/>
      </c>
      <c r="G6189" s="97"/>
      <c r="H6189" s="161"/>
      <c r="I6189" s="97"/>
      <c r="J6189" s="97"/>
      <c r="K6189" s="29"/>
      <c r="L6189" s="29"/>
      <c r="M6189" s="30">
        <f>IFERROR(VLOOKUP($A6189,HeadJournal!$A$1:$J$890,COLUMN(HeadJournal!I$1),0)*($K6189+$L6189)/(SUMIF($A:$A,$A6189,$K:$K)+SUMIF($A:$A,$A6189,$L:$L)),0)</f>
        <v>0</v>
      </c>
      <c r="N6189" s="30">
        <f>IFERROR((VLOOKUP($A6189,HeadJournal!$A$1:$K$890,COLUMN(HeadJournal!K$1),0)-VLOOKUP($A6189,HeadJournal!$A$1:$K$890,COLUMN(HeadJournal!J$1),0))*($K6189+$L6189)/(SUMIF($A:$A,$A6189,$K:$K)+SUMIF($A:$A,$A6189,$L:$L)),0)</f>
        <v>0</v>
      </c>
      <c r="O6189" s="30">
        <f>IFERROR((VLOOKUP($A6189,HeadJournal!$A$1:$L$890,COLUMN(HeadJournal!L$1),0)*($K6189+$L6189)/(SUMIF($A:$A,$A6189,$K:$K)+SUMIF($A:$A,$A6189,$L:$L)))/VLOOKUP($A6189,HeadJournal!$A$1:$L$890,COLUMN(HeadJournal!H$1),0),0)</f>
        <v>0</v>
      </c>
      <c r="P6189" s="30">
        <f>IFERROR(SUM(K6189:O6189)*VLOOKUP($A6189,HeadJournal!$A$1:$L$890,COLUMN(HeadJournal!H$1),0),0)</f>
        <v>0</v>
      </c>
      <c r="Q6189" s="29"/>
      <c r="R6189" s="31"/>
      <c r="S6189" s="31"/>
      <c r="T6189" s="95" t="str">
        <f t="shared" si="454"/>
        <v/>
      </c>
      <c r="U6189" s="32">
        <f t="shared" si="455"/>
        <v>0</v>
      </c>
      <c r="V6189" s="22" t="str">
        <f t="shared" si="456"/>
        <v/>
      </c>
      <c r="X6189" s="33"/>
      <c r="Y6189" s="33"/>
    </row>
    <row r="6190" spans="1:25" x14ac:dyDescent="0.2">
      <c r="A6190" s="93"/>
      <c r="B6190" s="94" t="str">
        <f>IFERROR(VLOOKUP($A6190,HeadJournal!$A$1:$NTR$890,COLUMN(HeadJournal!B$1),0),"")</f>
        <v/>
      </c>
      <c r="C6190" s="94" t="str">
        <f>IFERROR(VLOOKUP($A6190,HeadJournal!$A$1:$NTR$890,COLUMN(HeadJournal!C$1),0),"")</f>
        <v/>
      </c>
      <c r="D6190" s="125" t="str">
        <f>IFERROR(VLOOKUP($A6190,HeadJournal!$A$1:$NTR$890,COLUMN(HeadJournal!D$1),0),"")</f>
        <v/>
      </c>
      <c r="E6190" s="95" t="str">
        <f>IFERROR(VLOOKUP($A6190,HeadJournal!$A$1:$NTR$890,COLUMN(HeadJournal!G$1),0),"")</f>
        <v/>
      </c>
      <c r="F6190" s="95" t="str">
        <f t="shared" si="453"/>
        <v/>
      </c>
      <c r="G6190" s="97"/>
      <c r="H6190" s="161"/>
      <c r="I6190" s="97"/>
      <c r="J6190" s="97"/>
      <c r="K6190" s="29"/>
      <c r="L6190" s="29"/>
      <c r="M6190" s="30">
        <f>IFERROR(VLOOKUP($A6190,HeadJournal!$A$1:$J$890,COLUMN(HeadJournal!I$1),0)*($K6190+$L6190)/(SUMIF($A:$A,$A6190,$K:$K)+SUMIF($A:$A,$A6190,$L:$L)),0)</f>
        <v>0</v>
      </c>
      <c r="N6190" s="30">
        <f>IFERROR((VLOOKUP($A6190,HeadJournal!$A$1:$K$890,COLUMN(HeadJournal!K$1),0)-VLOOKUP($A6190,HeadJournal!$A$1:$K$890,COLUMN(HeadJournal!J$1),0))*($K6190+$L6190)/(SUMIF($A:$A,$A6190,$K:$K)+SUMIF($A:$A,$A6190,$L:$L)),0)</f>
        <v>0</v>
      </c>
      <c r="O6190" s="30">
        <f>IFERROR((VLOOKUP($A6190,HeadJournal!$A$1:$L$890,COLUMN(HeadJournal!L$1),0)*($K6190+$L6190)/(SUMIF($A:$A,$A6190,$K:$K)+SUMIF($A:$A,$A6190,$L:$L)))/VLOOKUP($A6190,HeadJournal!$A$1:$L$890,COLUMN(HeadJournal!H$1),0),0)</f>
        <v>0</v>
      </c>
      <c r="P6190" s="30">
        <f>IFERROR(SUM(K6190:O6190)*VLOOKUP($A6190,HeadJournal!$A$1:$L$890,COLUMN(HeadJournal!H$1),0),0)</f>
        <v>0</v>
      </c>
      <c r="Q6190" s="29"/>
      <c r="R6190" s="31"/>
      <c r="S6190" s="31"/>
      <c r="T6190" s="95" t="str">
        <f t="shared" si="454"/>
        <v/>
      </c>
      <c r="U6190" s="32">
        <f t="shared" si="455"/>
        <v>0</v>
      </c>
      <c r="V6190" s="22" t="str">
        <f t="shared" si="456"/>
        <v/>
      </c>
      <c r="X6190" s="33"/>
      <c r="Y6190" s="33"/>
    </row>
    <row r="6191" spans="1:25" x14ac:dyDescent="0.2">
      <c r="A6191" s="93"/>
      <c r="B6191" s="94" t="str">
        <f>IFERROR(VLOOKUP($A6191,HeadJournal!$A$1:$NTR$890,COLUMN(HeadJournal!B$1),0),"")</f>
        <v/>
      </c>
      <c r="C6191" s="94" t="str">
        <f>IFERROR(VLOOKUP($A6191,HeadJournal!$A$1:$NTR$890,COLUMN(HeadJournal!C$1),0),"")</f>
        <v/>
      </c>
      <c r="D6191" s="125" t="str">
        <f>IFERROR(VLOOKUP($A6191,HeadJournal!$A$1:$NTR$890,COLUMN(HeadJournal!D$1),0),"")</f>
        <v/>
      </c>
      <c r="E6191" s="95" t="str">
        <f>IFERROR(VLOOKUP($A6191,HeadJournal!$A$1:$NTR$890,COLUMN(HeadJournal!G$1),0),"")</f>
        <v/>
      </c>
      <c r="F6191" s="95" t="str">
        <f t="shared" si="453"/>
        <v/>
      </c>
      <c r="G6191" s="97"/>
      <c r="H6191" s="161"/>
      <c r="I6191" s="97"/>
      <c r="J6191" s="97"/>
      <c r="K6191" s="29"/>
      <c r="L6191" s="29"/>
      <c r="M6191" s="30">
        <f>IFERROR(VLOOKUP($A6191,HeadJournal!$A$1:$J$890,COLUMN(HeadJournal!I$1),0)*($K6191+$L6191)/(SUMIF($A:$A,$A6191,$K:$K)+SUMIF($A:$A,$A6191,$L:$L)),0)</f>
        <v>0</v>
      </c>
      <c r="N6191" s="30">
        <f>IFERROR((VLOOKUP($A6191,HeadJournal!$A$1:$K$890,COLUMN(HeadJournal!K$1),0)-VLOOKUP($A6191,HeadJournal!$A$1:$K$890,COLUMN(HeadJournal!J$1),0))*($K6191+$L6191)/(SUMIF($A:$A,$A6191,$K:$K)+SUMIF($A:$A,$A6191,$L:$L)),0)</f>
        <v>0</v>
      </c>
      <c r="O6191" s="30">
        <f>IFERROR((VLOOKUP($A6191,HeadJournal!$A$1:$L$890,COLUMN(HeadJournal!L$1),0)*($K6191+$L6191)/(SUMIF($A:$A,$A6191,$K:$K)+SUMIF($A:$A,$A6191,$L:$L)))/VLOOKUP($A6191,HeadJournal!$A$1:$L$890,COLUMN(HeadJournal!H$1),0),0)</f>
        <v>0</v>
      </c>
      <c r="P6191" s="30">
        <f>IFERROR(SUM(K6191:O6191)*VLOOKUP($A6191,HeadJournal!$A$1:$L$890,COLUMN(HeadJournal!H$1),0),0)</f>
        <v>0</v>
      </c>
      <c r="Q6191" s="29"/>
      <c r="R6191" s="31"/>
      <c r="S6191" s="31"/>
      <c r="T6191" s="95" t="str">
        <f t="shared" si="454"/>
        <v/>
      </c>
      <c r="U6191" s="32">
        <f t="shared" si="455"/>
        <v>0</v>
      </c>
      <c r="V6191" s="22" t="str">
        <f t="shared" si="456"/>
        <v/>
      </c>
      <c r="X6191" s="33"/>
      <c r="Y6191" s="33"/>
    </row>
    <row r="6192" spans="1:25" x14ac:dyDescent="0.2">
      <c r="A6192" s="93"/>
      <c r="B6192" s="94" t="str">
        <f>IFERROR(VLOOKUP($A6192,HeadJournal!$A$1:$NTR$890,COLUMN(HeadJournal!B$1),0),"")</f>
        <v/>
      </c>
      <c r="C6192" s="94" t="str">
        <f>IFERROR(VLOOKUP($A6192,HeadJournal!$A$1:$NTR$890,COLUMN(HeadJournal!C$1),0),"")</f>
        <v/>
      </c>
      <c r="D6192" s="125" t="str">
        <f>IFERROR(VLOOKUP($A6192,HeadJournal!$A$1:$NTR$890,COLUMN(HeadJournal!D$1),0),"")</f>
        <v/>
      </c>
      <c r="E6192" s="95" t="str">
        <f>IFERROR(VLOOKUP($A6192,HeadJournal!$A$1:$NTR$890,COLUMN(HeadJournal!G$1),0),"")</f>
        <v/>
      </c>
      <c r="F6192" s="95" t="str">
        <f t="shared" si="453"/>
        <v/>
      </c>
      <c r="G6192" s="97"/>
      <c r="H6192" s="161"/>
      <c r="I6192" s="97"/>
      <c r="J6192" s="97"/>
      <c r="K6192" s="29"/>
      <c r="L6192" s="29"/>
      <c r="M6192" s="30">
        <f>IFERROR(VLOOKUP($A6192,HeadJournal!$A$1:$J$890,COLUMN(HeadJournal!I$1),0)*($K6192+$L6192)/(SUMIF($A:$A,$A6192,$K:$K)+SUMIF($A:$A,$A6192,$L:$L)),0)</f>
        <v>0</v>
      </c>
      <c r="N6192" s="30">
        <f>IFERROR((VLOOKUP($A6192,HeadJournal!$A$1:$K$890,COLUMN(HeadJournal!K$1),0)-VLOOKUP($A6192,HeadJournal!$A$1:$K$890,COLUMN(HeadJournal!J$1),0))*($K6192+$L6192)/(SUMIF($A:$A,$A6192,$K:$K)+SUMIF($A:$A,$A6192,$L:$L)),0)</f>
        <v>0</v>
      </c>
      <c r="O6192" s="30">
        <f>IFERROR((VLOOKUP($A6192,HeadJournal!$A$1:$L$890,COLUMN(HeadJournal!L$1),0)*($K6192+$L6192)/(SUMIF($A:$A,$A6192,$K:$K)+SUMIF($A:$A,$A6192,$L:$L)))/VLOOKUP($A6192,HeadJournal!$A$1:$L$890,COLUMN(HeadJournal!H$1),0),0)</f>
        <v>0</v>
      </c>
      <c r="P6192" s="30">
        <f>IFERROR(SUM(K6192:O6192)*VLOOKUP($A6192,HeadJournal!$A$1:$L$890,COLUMN(HeadJournal!H$1),0),0)</f>
        <v>0</v>
      </c>
      <c r="Q6192" s="29"/>
      <c r="R6192" s="31"/>
      <c r="S6192" s="31"/>
      <c r="T6192" s="95" t="str">
        <f t="shared" si="454"/>
        <v/>
      </c>
      <c r="U6192" s="32">
        <f t="shared" si="455"/>
        <v>0</v>
      </c>
      <c r="V6192" s="22" t="str">
        <f t="shared" si="456"/>
        <v/>
      </c>
      <c r="X6192" s="33"/>
      <c r="Y6192" s="33"/>
    </row>
    <row r="6193" spans="1:25" x14ac:dyDescent="0.2">
      <c r="A6193" s="93"/>
      <c r="B6193" s="94" t="str">
        <f>IFERROR(VLOOKUP($A6193,HeadJournal!$A$1:$NTR$890,COLUMN(HeadJournal!B$1),0),"")</f>
        <v/>
      </c>
      <c r="C6193" s="94" t="str">
        <f>IFERROR(VLOOKUP($A6193,HeadJournal!$A$1:$NTR$890,COLUMN(HeadJournal!C$1),0),"")</f>
        <v/>
      </c>
      <c r="D6193" s="125" t="str">
        <f>IFERROR(VLOOKUP($A6193,HeadJournal!$A$1:$NTR$890,COLUMN(HeadJournal!D$1),0),"")</f>
        <v/>
      </c>
      <c r="E6193" s="95" t="str">
        <f>IFERROR(VLOOKUP($A6193,HeadJournal!$A$1:$NTR$890,COLUMN(HeadJournal!G$1),0),"")</f>
        <v/>
      </c>
      <c r="F6193" s="95" t="str">
        <f t="shared" si="453"/>
        <v/>
      </c>
      <c r="G6193" s="97"/>
      <c r="H6193" s="161"/>
      <c r="I6193" s="97"/>
      <c r="J6193" s="97"/>
      <c r="K6193" s="29"/>
      <c r="L6193" s="29"/>
      <c r="M6193" s="30">
        <f>IFERROR(VLOOKUP($A6193,HeadJournal!$A$1:$J$890,COLUMN(HeadJournal!I$1),0)*($K6193+$L6193)/(SUMIF($A:$A,$A6193,$K:$K)+SUMIF($A:$A,$A6193,$L:$L)),0)</f>
        <v>0</v>
      </c>
      <c r="N6193" s="30">
        <f>IFERROR((VLOOKUP($A6193,HeadJournal!$A$1:$K$890,COLUMN(HeadJournal!K$1),0)-VLOOKUP($A6193,HeadJournal!$A$1:$K$890,COLUMN(HeadJournal!J$1),0))*($K6193+$L6193)/(SUMIF($A:$A,$A6193,$K:$K)+SUMIF($A:$A,$A6193,$L:$L)),0)</f>
        <v>0</v>
      </c>
      <c r="O6193" s="30">
        <f>IFERROR((VLOOKUP($A6193,HeadJournal!$A$1:$L$890,COLUMN(HeadJournal!L$1),0)*($K6193+$L6193)/(SUMIF($A:$A,$A6193,$K:$K)+SUMIF($A:$A,$A6193,$L:$L)))/VLOOKUP($A6193,HeadJournal!$A$1:$L$890,COLUMN(HeadJournal!H$1),0),0)</f>
        <v>0</v>
      </c>
      <c r="P6193" s="30">
        <f>IFERROR(SUM(K6193:O6193)*VLOOKUP($A6193,HeadJournal!$A$1:$L$890,COLUMN(HeadJournal!H$1),0),0)</f>
        <v>0</v>
      </c>
      <c r="Q6193" s="29"/>
      <c r="R6193" s="31"/>
      <c r="S6193" s="31"/>
      <c r="T6193" s="95" t="str">
        <f t="shared" si="454"/>
        <v/>
      </c>
      <c r="U6193" s="32">
        <f t="shared" si="455"/>
        <v>0</v>
      </c>
      <c r="V6193" s="22" t="str">
        <f t="shared" si="456"/>
        <v/>
      </c>
      <c r="X6193" s="33"/>
      <c r="Y6193" s="33"/>
    </row>
    <row r="6194" spans="1:25" x14ac:dyDescent="0.2">
      <c r="A6194" s="93"/>
      <c r="B6194" s="94" t="str">
        <f>IFERROR(VLOOKUP($A6194,HeadJournal!$A$1:$NTR$890,COLUMN(HeadJournal!B$1),0),"")</f>
        <v/>
      </c>
      <c r="C6194" s="94" t="str">
        <f>IFERROR(VLOOKUP($A6194,HeadJournal!$A$1:$NTR$890,COLUMN(HeadJournal!C$1),0),"")</f>
        <v/>
      </c>
      <c r="D6194" s="125" t="str">
        <f>IFERROR(VLOOKUP($A6194,HeadJournal!$A$1:$NTR$890,COLUMN(HeadJournal!D$1),0),"")</f>
        <v/>
      </c>
      <c r="E6194" s="95" t="str">
        <f>IFERROR(VLOOKUP($A6194,HeadJournal!$A$1:$NTR$890,COLUMN(HeadJournal!G$1),0),"")</f>
        <v/>
      </c>
      <c r="F6194" s="95" t="str">
        <f t="shared" si="453"/>
        <v/>
      </c>
      <c r="G6194" s="97"/>
      <c r="H6194" s="161"/>
      <c r="I6194" s="97"/>
      <c r="J6194" s="97"/>
      <c r="K6194" s="29"/>
      <c r="L6194" s="29"/>
      <c r="M6194" s="30">
        <f>IFERROR(VLOOKUP($A6194,HeadJournal!$A$1:$J$890,COLUMN(HeadJournal!I$1),0)*($K6194+$L6194)/(SUMIF($A:$A,$A6194,$K:$K)+SUMIF($A:$A,$A6194,$L:$L)),0)</f>
        <v>0</v>
      </c>
      <c r="N6194" s="30">
        <f>IFERROR((VLOOKUP($A6194,HeadJournal!$A$1:$K$890,COLUMN(HeadJournal!K$1),0)-VLOOKUP($A6194,HeadJournal!$A$1:$K$890,COLUMN(HeadJournal!J$1),0))*($K6194+$L6194)/(SUMIF($A:$A,$A6194,$K:$K)+SUMIF($A:$A,$A6194,$L:$L)),0)</f>
        <v>0</v>
      </c>
      <c r="O6194" s="30">
        <f>IFERROR((VLOOKUP($A6194,HeadJournal!$A$1:$L$890,COLUMN(HeadJournal!L$1),0)*($K6194+$L6194)/(SUMIF($A:$A,$A6194,$K:$K)+SUMIF($A:$A,$A6194,$L:$L)))/VLOOKUP($A6194,HeadJournal!$A$1:$L$890,COLUMN(HeadJournal!H$1),0),0)</f>
        <v>0</v>
      </c>
      <c r="P6194" s="30">
        <f>IFERROR(SUM(K6194:O6194)*VLOOKUP($A6194,HeadJournal!$A$1:$L$890,COLUMN(HeadJournal!H$1),0),0)</f>
        <v>0</v>
      </c>
      <c r="Q6194" s="29"/>
      <c r="R6194" s="31"/>
      <c r="S6194" s="31"/>
      <c r="T6194" s="95" t="str">
        <f t="shared" si="454"/>
        <v/>
      </c>
      <c r="U6194" s="32">
        <f t="shared" si="455"/>
        <v>0</v>
      </c>
      <c r="V6194" s="22" t="str">
        <f t="shared" si="456"/>
        <v/>
      </c>
      <c r="X6194" s="33"/>
      <c r="Y6194" s="33"/>
    </row>
    <row r="6195" spans="1:25" x14ac:dyDescent="0.2">
      <c r="A6195" s="93"/>
      <c r="B6195" s="94" t="str">
        <f>IFERROR(VLOOKUP($A6195,HeadJournal!$A$1:$NTR$890,COLUMN(HeadJournal!B$1),0),"")</f>
        <v/>
      </c>
      <c r="C6195" s="94" t="str">
        <f>IFERROR(VLOOKUP($A6195,HeadJournal!$A$1:$NTR$890,COLUMN(HeadJournal!C$1),0),"")</f>
        <v/>
      </c>
      <c r="D6195" s="125" t="str">
        <f>IFERROR(VLOOKUP($A6195,HeadJournal!$A$1:$NTR$890,COLUMN(HeadJournal!D$1),0),"")</f>
        <v/>
      </c>
      <c r="E6195" s="95" t="str">
        <f>IFERROR(VLOOKUP($A6195,HeadJournal!$A$1:$NTR$890,COLUMN(HeadJournal!G$1),0),"")</f>
        <v/>
      </c>
      <c r="F6195" s="95" t="str">
        <f t="shared" si="453"/>
        <v/>
      </c>
      <c r="G6195" s="97"/>
      <c r="H6195" s="161"/>
      <c r="I6195" s="97"/>
      <c r="J6195" s="97"/>
      <c r="K6195" s="29"/>
      <c r="L6195" s="29"/>
      <c r="M6195" s="30">
        <f>IFERROR(VLOOKUP($A6195,HeadJournal!$A$1:$J$890,COLUMN(HeadJournal!I$1),0)*($K6195+$L6195)/(SUMIF($A:$A,$A6195,$K:$K)+SUMIF($A:$A,$A6195,$L:$L)),0)</f>
        <v>0</v>
      </c>
      <c r="N6195" s="30">
        <f>IFERROR((VLOOKUP($A6195,HeadJournal!$A$1:$K$890,COLUMN(HeadJournal!K$1),0)-VLOOKUP($A6195,HeadJournal!$A$1:$K$890,COLUMN(HeadJournal!J$1),0))*($K6195+$L6195)/(SUMIF($A:$A,$A6195,$K:$K)+SUMIF($A:$A,$A6195,$L:$L)),0)</f>
        <v>0</v>
      </c>
      <c r="O6195" s="30">
        <f>IFERROR((VLOOKUP($A6195,HeadJournal!$A$1:$L$890,COLUMN(HeadJournal!L$1),0)*($K6195+$L6195)/(SUMIF($A:$A,$A6195,$K:$K)+SUMIF($A:$A,$A6195,$L:$L)))/VLOOKUP($A6195,HeadJournal!$A$1:$L$890,COLUMN(HeadJournal!H$1),0),0)</f>
        <v>0</v>
      </c>
      <c r="P6195" s="30">
        <f>IFERROR(SUM(K6195:O6195)*VLOOKUP($A6195,HeadJournal!$A$1:$L$890,COLUMN(HeadJournal!H$1),0),0)</f>
        <v>0</v>
      </c>
      <c r="Q6195" s="29"/>
      <c r="R6195" s="31"/>
      <c r="S6195" s="31"/>
      <c r="T6195" s="95" t="str">
        <f t="shared" si="454"/>
        <v/>
      </c>
      <c r="U6195" s="32">
        <f t="shared" si="455"/>
        <v>0</v>
      </c>
      <c r="V6195" s="22" t="str">
        <f t="shared" si="456"/>
        <v/>
      </c>
      <c r="X6195" s="33"/>
      <c r="Y6195" s="33"/>
    </row>
    <row r="6196" spans="1:25" x14ac:dyDescent="0.2">
      <c r="A6196" s="93"/>
      <c r="B6196" s="94" t="str">
        <f>IFERROR(VLOOKUP($A6196,HeadJournal!$A$1:$NTR$890,COLUMN(HeadJournal!B$1),0),"")</f>
        <v/>
      </c>
      <c r="C6196" s="94" t="str">
        <f>IFERROR(VLOOKUP($A6196,HeadJournal!$A$1:$NTR$890,COLUMN(HeadJournal!C$1),0),"")</f>
        <v/>
      </c>
      <c r="D6196" s="125" t="str">
        <f>IFERROR(VLOOKUP($A6196,HeadJournal!$A$1:$NTR$890,COLUMN(HeadJournal!D$1),0),"")</f>
        <v/>
      </c>
      <c r="E6196" s="95" t="str">
        <f>IFERROR(VLOOKUP($A6196,HeadJournal!$A$1:$NTR$890,COLUMN(HeadJournal!G$1),0),"")</f>
        <v/>
      </c>
      <c r="F6196" s="95" t="str">
        <f t="shared" si="453"/>
        <v/>
      </c>
      <c r="G6196" s="97"/>
      <c r="H6196" s="161"/>
      <c r="I6196" s="97"/>
      <c r="J6196" s="97"/>
      <c r="K6196" s="29"/>
      <c r="L6196" s="29"/>
      <c r="M6196" s="30">
        <f>IFERROR(VLOOKUP($A6196,HeadJournal!$A$1:$J$890,COLUMN(HeadJournal!I$1),0)*($K6196+$L6196)/(SUMIF($A:$A,$A6196,$K:$K)+SUMIF($A:$A,$A6196,$L:$L)),0)</f>
        <v>0</v>
      </c>
      <c r="N6196" s="30">
        <f>IFERROR((VLOOKUP($A6196,HeadJournal!$A$1:$K$890,COLUMN(HeadJournal!K$1),0)-VLOOKUP($A6196,HeadJournal!$A$1:$K$890,COLUMN(HeadJournal!J$1),0))*($K6196+$L6196)/(SUMIF($A:$A,$A6196,$K:$K)+SUMIF($A:$A,$A6196,$L:$L)),0)</f>
        <v>0</v>
      </c>
      <c r="O6196" s="30">
        <f>IFERROR((VLOOKUP($A6196,HeadJournal!$A$1:$L$890,COLUMN(HeadJournal!L$1),0)*($K6196+$L6196)/(SUMIF($A:$A,$A6196,$K:$K)+SUMIF($A:$A,$A6196,$L:$L)))/VLOOKUP($A6196,HeadJournal!$A$1:$L$890,COLUMN(HeadJournal!H$1),0),0)</f>
        <v>0</v>
      </c>
      <c r="P6196" s="30">
        <f>IFERROR(SUM(K6196:O6196)*VLOOKUP($A6196,HeadJournal!$A$1:$L$890,COLUMN(HeadJournal!H$1),0),0)</f>
        <v>0</v>
      </c>
      <c r="Q6196" s="29"/>
      <c r="R6196" s="31"/>
      <c r="S6196" s="31"/>
      <c r="T6196" s="95" t="str">
        <f t="shared" si="454"/>
        <v/>
      </c>
      <c r="U6196" s="32">
        <f t="shared" si="455"/>
        <v>0</v>
      </c>
      <c r="V6196" s="22" t="str">
        <f t="shared" si="456"/>
        <v/>
      </c>
      <c r="X6196" s="33"/>
      <c r="Y6196" s="33"/>
    </row>
    <row r="6197" spans="1:25" x14ac:dyDescent="0.2">
      <c r="A6197" s="93"/>
      <c r="B6197" s="94" t="str">
        <f>IFERROR(VLOOKUP($A6197,HeadJournal!$A$1:$NTR$890,COLUMN(HeadJournal!B$1),0),"")</f>
        <v/>
      </c>
      <c r="C6197" s="94" t="str">
        <f>IFERROR(VLOOKUP($A6197,HeadJournal!$A$1:$NTR$890,COLUMN(HeadJournal!C$1),0),"")</f>
        <v/>
      </c>
      <c r="D6197" s="125" t="str">
        <f>IFERROR(VLOOKUP($A6197,HeadJournal!$A$1:$NTR$890,COLUMN(HeadJournal!D$1),0),"")</f>
        <v/>
      </c>
      <c r="E6197" s="95" t="str">
        <f>IFERROR(VLOOKUP($A6197,HeadJournal!$A$1:$NTR$890,COLUMN(HeadJournal!G$1),0),"")</f>
        <v/>
      </c>
      <c r="F6197" s="95" t="str">
        <f t="shared" si="453"/>
        <v/>
      </c>
      <c r="G6197" s="97"/>
      <c r="H6197" s="161"/>
      <c r="I6197" s="97"/>
      <c r="J6197" s="97"/>
      <c r="K6197" s="29"/>
      <c r="L6197" s="29"/>
      <c r="M6197" s="30">
        <f>IFERROR(VLOOKUP($A6197,HeadJournal!$A$1:$J$890,COLUMN(HeadJournal!I$1),0)*($K6197+$L6197)/(SUMIF($A:$A,$A6197,$K:$K)+SUMIF($A:$A,$A6197,$L:$L)),0)</f>
        <v>0</v>
      </c>
      <c r="N6197" s="30">
        <f>IFERROR((VLOOKUP($A6197,HeadJournal!$A$1:$K$890,COLUMN(HeadJournal!K$1),0)-VLOOKUP($A6197,HeadJournal!$A$1:$K$890,COLUMN(HeadJournal!J$1),0))*($K6197+$L6197)/(SUMIF($A:$A,$A6197,$K:$K)+SUMIF($A:$A,$A6197,$L:$L)),0)</f>
        <v>0</v>
      </c>
      <c r="O6197" s="30">
        <f>IFERROR((VLOOKUP($A6197,HeadJournal!$A$1:$L$890,COLUMN(HeadJournal!L$1),0)*($K6197+$L6197)/(SUMIF($A:$A,$A6197,$K:$K)+SUMIF($A:$A,$A6197,$L:$L)))/VLOOKUP($A6197,HeadJournal!$A$1:$L$890,COLUMN(HeadJournal!H$1),0),0)</f>
        <v>0</v>
      </c>
      <c r="P6197" s="30">
        <f>IFERROR(SUM(K6197:O6197)*VLOOKUP($A6197,HeadJournal!$A$1:$L$890,COLUMN(HeadJournal!H$1),0),0)</f>
        <v>0</v>
      </c>
      <c r="Q6197" s="29"/>
      <c r="R6197" s="31"/>
      <c r="S6197" s="31"/>
      <c r="T6197" s="95" t="str">
        <f t="shared" si="454"/>
        <v/>
      </c>
      <c r="U6197" s="32">
        <f t="shared" si="455"/>
        <v>0</v>
      </c>
      <c r="V6197" s="22" t="str">
        <f t="shared" si="456"/>
        <v/>
      </c>
      <c r="X6197" s="33"/>
      <c r="Y6197" s="33"/>
    </row>
    <row r="6198" spans="1:25" x14ac:dyDescent="0.2">
      <c r="A6198" s="93"/>
      <c r="B6198" s="94" t="str">
        <f>IFERROR(VLOOKUP($A6198,HeadJournal!$A$1:$NTR$890,COLUMN(HeadJournal!B$1),0),"")</f>
        <v/>
      </c>
      <c r="C6198" s="94" t="str">
        <f>IFERROR(VLOOKUP($A6198,HeadJournal!$A$1:$NTR$890,COLUMN(HeadJournal!C$1),0),"")</f>
        <v/>
      </c>
      <c r="D6198" s="125" t="str">
        <f>IFERROR(VLOOKUP($A6198,HeadJournal!$A$1:$NTR$890,COLUMN(HeadJournal!D$1),0),"")</f>
        <v/>
      </c>
      <c r="E6198" s="95" t="str">
        <f>IFERROR(VLOOKUP($A6198,HeadJournal!$A$1:$NTR$890,COLUMN(HeadJournal!G$1),0),"")</f>
        <v/>
      </c>
      <c r="F6198" s="95" t="str">
        <f t="shared" si="453"/>
        <v/>
      </c>
      <c r="G6198" s="97"/>
      <c r="H6198" s="161"/>
      <c r="I6198" s="97"/>
      <c r="J6198" s="97"/>
      <c r="K6198" s="29"/>
      <c r="L6198" s="29"/>
      <c r="M6198" s="30">
        <f>IFERROR(VLOOKUP($A6198,HeadJournal!$A$1:$J$890,COLUMN(HeadJournal!I$1),0)*($K6198+$L6198)/(SUMIF($A:$A,$A6198,$K:$K)+SUMIF($A:$A,$A6198,$L:$L)),0)</f>
        <v>0</v>
      </c>
      <c r="N6198" s="30">
        <f>IFERROR((VLOOKUP($A6198,HeadJournal!$A$1:$K$890,COLUMN(HeadJournal!K$1),0)-VLOOKUP($A6198,HeadJournal!$A$1:$K$890,COLUMN(HeadJournal!J$1),0))*($K6198+$L6198)/(SUMIF($A:$A,$A6198,$K:$K)+SUMIF($A:$A,$A6198,$L:$L)),0)</f>
        <v>0</v>
      </c>
      <c r="O6198" s="30">
        <f>IFERROR((VLOOKUP($A6198,HeadJournal!$A$1:$L$890,COLUMN(HeadJournal!L$1),0)*($K6198+$L6198)/(SUMIF($A:$A,$A6198,$K:$K)+SUMIF($A:$A,$A6198,$L:$L)))/VLOOKUP($A6198,HeadJournal!$A$1:$L$890,COLUMN(HeadJournal!H$1),0),0)</f>
        <v>0</v>
      </c>
      <c r="P6198" s="30">
        <f>IFERROR(SUM(K6198:O6198)*VLOOKUP($A6198,HeadJournal!$A$1:$L$890,COLUMN(HeadJournal!H$1),0),0)</f>
        <v>0</v>
      </c>
      <c r="Q6198" s="29"/>
      <c r="R6198" s="31"/>
      <c r="S6198" s="31"/>
      <c r="T6198" s="95" t="str">
        <f t="shared" si="454"/>
        <v/>
      </c>
      <c r="U6198" s="32">
        <f t="shared" si="455"/>
        <v>0</v>
      </c>
      <c r="V6198" s="22" t="str">
        <f t="shared" si="456"/>
        <v/>
      </c>
      <c r="X6198" s="33"/>
      <c r="Y6198" s="33"/>
    </row>
    <row r="6199" spans="1:25" x14ac:dyDescent="0.2">
      <c r="A6199" s="93"/>
      <c r="B6199" s="94" t="str">
        <f>IFERROR(VLOOKUP($A6199,HeadJournal!$A$1:$NTR$890,COLUMN(HeadJournal!B$1),0),"")</f>
        <v/>
      </c>
      <c r="C6199" s="94" t="str">
        <f>IFERROR(VLOOKUP($A6199,HeadJournal!$A$1:$NTR$890,COLUMN(HeadJournal!C$1),0),"")</f>
        <v/>
      </c>
      <c r="D6199" s="125" t="str">
        <f>IFERROR(VLOOKUP($A6199,HeadJournal!$A$1:$NTR$890,COLUMN(HeadJournal!D$1),0),"")</f>
        <v/>
      </c>
      <c r="E6199" s="95" t="str">
        <f>IFERROR(VLOOKUP($A6199,HeadJournal!$A$1:$NTR$890,COLUMN(HeadJournal!G$1),0),"")</f>
        <v/>
      </c>
      <c r="F6199" s="95" t="str">
        <f t="shared" si="453"/>
        <v/>
      </c>
      <c r="G6199" s="97"/>
      <c r="H6199" s="161"/>
      <c r="I6199" s="97"/>
      <c r="J6199" s="97"/>
      <c r="K6199" s="29"/>
      <c r="L6199" s="29"/>
      <c r="M6199" s="30">
        <f>IFERROR(VLOOKUP($A6199,HeadJournal!$A$1:$J$890,COLUMN(HeadJournal!I$1),0)*($K6199+$L6199)/(SUMIF($A:$A,$A6199,$K:$K)+SUMIF($A:$A,$A6199,$L:$L)),0)</f>
        <v>0</v>
      </c>
      <c r="N6199" s="30">
        <f>IFERROR((VLOOKUP($A6199,HeadJournal!$A$1:$K$890,COLUMN(HeadJournal!K$1),0)-VLOOKUP($A6199,HeadJournal!$A$1:$K$890,COLUMN(HeadJournal!J$1),0))*($K6199+$L6199)/(SUMIF($A:$A,$A6199,$K:$K)+SUMIF($A:$A,$A6199,$L:$L)),0)</f>
        <v>0</v>
      </c>
      <c r="O6199" s="30">
        <f>IFERROR((VLOOKUP($A6199,HeadJournal!$A$1:$L$890,COLUMN(HeadJournal!L$1),0)*($K6199+$L6199)/(SUMIF($A:$A,$A6199,$K:$K)+SUMIF($A:$A,$A6199,$L:$L)))/VLOOKUP($A6199,HeadJournal!$A$1:$L$890,COLUMN(HeadJournal!H$1),0),0)</f>
        <v>0</v>
      </c>
      <c r="P6199" s="30">
        <f>IFERROR(SUM(K6199:O6199)*VLOOKUP($A6199,HeadJournal!$A$1:$L$890,COLUMN(HeadJournal!H$1),0),0)</f>
        <v>0</v>
      </c>
      <c r="Q6199" s="29"/>
      <c r="R6199" s="31"/>
      <c r="S6199" s="31"/>
      <c r="T6199" s="95" t="str">
        <f t="shared" si="454"/>
        <v/>
      </c>
      <c r="U6199" s="32">
        <f t="shared" si="455"/>
        <v>0</v>
      </c>
      <c r="V6199" s="22" t="str">
        <f t="shared" si="456"/>
        <v/>
      </c>
      <c r="X6199" s="33"/>
      <c r="Y6199" s="33"/>
    </row>
    <row r="6200" spans="1:25" x14ac:dyDescent="0.2">
      <c r="A6200" s="93"/>
      <c r="B6200" s="94" t="str">
        <f>IFERROR(VLOOKUP($A6200,HeadJournal!$A$1:$NTR$890,COLUMN(HeadJournal!B$1),0),"")</f>
        <v/>
      </c>
      <c r="C6200" s="94" t="str">
        <f>IFERROR(VLOOKUP($A6200,HeadJournal!$A$1:$NTR$890,COLUMN(HeadJournal!C$1),0),"")</f>
        <v/>
      </c>
      <c r="D6200" s="125" t="str">
        <f>IFERROR(VLOOKUP($A6200,HeadJournal!$A$1:$NTR$890,COLUMN(HeadJournal!D$1),0),"")</f>
        <v/>
      </c>
      <c r="E6200" s="95" t="str">
        <f>IFERROR(VLOOKUP($A6200,HeadJournal!$A$1:$NTR$890,COLUMN(HeadJournal!G$1),0),"")</f>
        <v/>
      </c>
      <c r="F6200" s="95" t="str">
        <f t="shared" si="453"/>
        <v/>
      </c>
      <c r="G6200" s="97"/>
      <c r="H6200" s="161"/>
      <c r="I6200" s="97"/>
      <c r="J6200" s="97"/>
      <c r="K6200" s="29"/>
      <c r="L6200" s="29"/>
      <c r="M6200" s="30">
        <f>IFERROR(VLOOKUP($A6200,HeadJournal!$A$1:$J$890,COLUMN(HeadJournal!I$1),0)*($K6200+$L6200)/(SUMIF($A:$A,$A6200,$K:$K)+SUMIF($A:$A,$A6200,$L:$L)),0)</f>
        <v>0</v>
      </c>
      <c r="N6200" s="30">
        <f>IFERROR((VLOOKUP($A6200,HeadJournal!$A$1:$K$890,COLUMN(HeadJournal!K$1),0)-VLOOKUP($A6200,HeadJournal!$A$1:$K$890,COLUMN(HeadJournal!J$1),0))*($K6200+$L6200)/(SUMIF($A:$A,$A6200,$K:$K)+SUMIF($A:$A,$A6200,$L:$L)),0)</f>
        <v>0</v>
      </c>
      <c r="O6200" s="30">
        <f>IFERROR((VLOOKUP($A6200,HeadJournal!$A$1:$L$890,COLUMN(HeadJournal!L$1),0)*($K6200+$L6200)/(SUMIF($A:$A,$A6200,$K:$K)+SUMIF($A:$A,$A6200,$L:$L)))/VLOOKUP($A6200,HeadJournal!$A$1:$L$890,COLUMN(HeadJournal!H$1),0),0)</f>
        <v>0</v>
      </c>
      <c r="P6200" s="30">
        <f>IFERROR(SUM(K6200:O6200)*VLOOKUP($A6200,HeadJournal!$A$1:$L$890,COLUMN(HeadJournal!H$1),0),0)</f>
        <v>0</v>
      </c>
      <c r="Q6200" s="29"/>
      <c r="R6200" s="31"/>
      <c r="S6200" s="31"/>
      <c r="T6200" s="95" t="str">
        <f t="shared" si="454"/>
        <v/>
      </c>
      <c r="U6200" s="32">
        <f t="shared" si="455"/>
        <v>0</v>
      </c>
      <c r="V6200" s="22" t="str">
        <f t="shared" si="456"/>
        <v/>
      </c>
      <c r="X6200" s="33"/>
      <c r="Y6200" s="33"/>
    </row>
    <row r="6201" spans="1:25" x14ac:dyDescent="0.2">
      <c r="A6201" s="93"/>
      <c r="B6201" s="94" t="str">
        <f>IFERROR(VLOOKUP($A6201,HeadJournal!$A$1:$NTR$890,COLUMN(HeadJournal!B$1),0),"")</f>
        <v/>
      </c>
      <c r="C6201" s="94" t="str">
        <f>IFERROR(VLOOKUP($A6201,HeadJournal!$A$1:$NTR$890,COLUMN(HeadJournal!C$1),0),"")</f>
        <v/>
      </c>
      <c r="D6201" s="125" t="str">
        <f>IFERROR(VLOOKUP($A6201,HeadJournal!$A$1:$NTR$890,COLUMN(HeadJournal!D$1),0),"")</f>
        <v/>
      </c>
      <c r="E6201" s="95" t="str">
        <f>IFERROR(VLOOKUP($A6201,HeadJournal!$A$1:$NTR$890,COLUMN(HeadJournal!G$1),0),"")</f>
        <v/>
      </c>
      <c r="F6201" s="95" t="str">
        <f t="shared" si="453"/>
        <v/>
      </c>
      <c r="G6201" s="97"/>
      <c r="H6201" s="161"/>
      <c r="I6201" s="97"/>
      <c r="J6201" s="97"/>
      <c r="K6201" s="29"/>
      <c r="L6201" s="29"/>
      <c r="M6201" s="30">
        <f>IFERROR(VLOOKUP($A6201,HeadJournal!$A$1:$J$890,COLUMN(HeadJournal!I$1),0)*($K6201+$L6201)/(SUMIF($A:$A,$A6201,$K:$K)+SUMIF($A:$A,$A6201,$L:$L)),0)</f>
        <v>0</v>
      </c>
      <c r="N6201" s="30">
        <f>IFERROR((VLOOKUP($A6201,HeadJournal!$A$1:$K$890,COLUMN(HeadJournal!K$1),0)-VLOOKUP($A6201,HeadJournal!$A$1:$K$890,COLUMN(HeadJournal!J$1),0))*($K6201+$L6201)/(SUMIF($A:$A,$A6201,$K:$K)+SUMIF($A:$A,$A6201,$L:$L)),0)</f>
        <v>0</v>
      </c>
      <c r="O6201" s="30">
        <f>IFERROR((VLOOKUP($A6201,HeadJournal!$A$1:$L$890,COLUMN(HeadJournal!L$1),0)*($K6201+$L6201)/(SUMIF($A:$A,$A6201,$K:$K)+SUMIF($A:$A,$A6201,$L:$L)))/VLOOKUP($A6201,HeadJournal!$A$1:$L$890,COLUMN(HeadJournal!H$1),0),0)</f>
        <v>0</v>
      </c>
      <c r="P6201" s="30">
        <f>IFERROR(SUM(K6201:O6201)*VLOOKUP($A6201,HeadJournal!$A$1:$L$890,COLUMN(HeadJournal!H$1),0),0)</f>
        <v>0</v>
      </c>
      <c r="Q6201" s="29"/>
      <c r="R6201" s="31"/>
      <c r="S6201" s="31"/>
      <c r="T6201" s="95" t="str">
        <f t="shared" si="454"/>
        <v/>
      </c>
      <c r="U6201" s="32">
        <f t="shared" si="455"/>
        <v>0</v>
      </c>
      <c r="V6201" s="22" t="str">
        <f t="shared" si="456"/>
        <v/>
      </c>
      <c r="X6201" s="33"/>
      <c r="Y6201" s="33"/>
    </row>
    <row r="6202" spans="1:25" x14ac:dyDescent="0.2">
      <c r="A6202" s="93"/>
      <c r="B6202" s="94" t="str">
        <f>IFERROR(VLOOKUP($A6202,HeadJournal!$A$1:$NTR$890,COLUMN(HeadJournal!B$1),0),"")</f>
        <v/>
      </c>
      <c r="C6202" s="94" t="str">
        <f>IFERROR(VLOOKUP($A6202,HeadJournal!$A$1:$NTR$890,COLUMN(HeadJournal!C$1),0),"")</f>
        <v/>
      </c>
      <c r="D6202" s="125" t="str">
        <f>IFERROR(VLOOKUP($A6202,HeadJournal!$A$1:$NTR$890,COLUMN(HeadJournal!D$1),0),"")</f>
        <v/>
      </c>
      <c r="E6202" s="95" t="str">
        <f>IFERROR(VLOOKUP($A6202,HeadJournal!$A$1:$NTR$890,COLUMN(HeadJournal!G$1),0),"")</f>
        <v/>
      </c>
      <c r="F6202" s="95" t="str">
        <f t="shared" si="453"/>
        <v/>
      </c>
      <c r="G6202" s="97"/>
      <c r="H6202" s="161"/>
      <c r="I6202" s="97"/>
      <c r="J6202" s="97"/>
      <c r="K6202" s="29"/>
      <c r="L6202" s="29"/>
      <c r="M6202" s="30">
        <f>IFERROR(VLOOKUP($A6202,HeadJournal!$A$1:$J$890,COLUMN(HeadJournal!I$1),0)*($K6202+$L6202)/(SUMIF($A:$A,$A6202,$K:$K)+SUMIF($A:$A,$A6202,$L:$L)),0)</f>
        <v>0</v>
      </c>
      <c r="N6202" s="30">
        <f>IFERROR((VLOOKUP($A6202,HeadJournal!$A$1:$K$890,COLUMN(HeadJournal!K$1),0)-VLOOKUP($A6202,HeadJournal!$A$1:$K$890,COLUMN(HeadJournal!J$1),0))*($K6202+$L6202)/(SUMIF($A:$A,$A6202,$K:$K)+SUMIF($A:$A,$A6202,$L:$L)),0)</f>
        <v>0</v>
      </c>
      <c r="O6202" s="30">
        <f>IFERROR((VLOOKUP($A6202,HeadJournal!$A$1:$L$890,COLUMN(HeadJournal!L$1),0)*($K6202+$L6202)/(SUMIF($A:$A,$A6202,$K:$K)+SUMIF($A:$A,$A6202,$L:$L)))/VLOOKUP($A6202,HeadJournal!$A$1:$L$890,COLUMN(HeadJournal!H$1),0),0)</f>
        <v>0</v>
      </c>
      <c r="P6202" s="30">
        <f>IFERROR(SUM(K6202:O6202)*VLOOKUP($A6202,HeadJournal!$A$1:$L$890,COLUMN(HeadJournal!H$1),0),0)</f>
        <v>0</v>
      </c>
      <c r="Q6202" s="29"/>
      <c r="R6202" s="31"/>
      <c r="S6202" s="31"/>
      <c r="T6202" s="95" t="str">
        <f t="shared" si="454"/>
        <v/>
      </c>
      <c r="U6202" s="32">
        <f t="shared" si="455"/>
        <v>0</v>
      </c>
      <c r="V6202" s="22" t="str">
        <f t="shared" si="456"/>
        <v/>
      </c>
      <c r="X6202" s="33"/>
      <c r="Y6202" s="33"/>
    </row>
    <row r="6203" spans="1:25" x14ac:dyDescent="0.2">
      <c r="A6203" s="93"/>
      <c r="B6203" s="94" t="str">
        <f>IFERROR(VLOOKUP($A6203,HeadJournal!$A$1:$NTR$890,COLUMN(HeadJournal!B$1),0),"")</f>
        <v/>
      </c>
      <c r="C6203" s="94" t="str">
        <f>IFERROR(VLOOKUP($A6203,HeadJournal!$A$1:$NTR$890,COLUMN(HeadJournal!C$1),0),"")</f>
        <v/>
      </c>
      <c r="D6203" s="125" t="str">
        <f>IFERROR(VLOOKUP($A6203,HeadJournal!$A$1:$NTR$890,COLUMN(HeadJournal!D$1),0),"")</f>
        <v/>
      </c>
      <c r="E6203" s="95" t="str">
        <f>IFERROR(VLOOKUP($A6203,HeadJournal!$A$1:$NTR$890,COLUMN(HeadJournal!G$1),0),"")</f>
        <v/>
      </c>
      <c r="F6203" s="95" t="str">
        <f t="shared" si="453"/>
        <v/>
      </c>
      <c r="G6203" s="97"/>
      <c r="H6203" s="161"/>
      <c r="I6203" s="97"/>
      <c r="J6203" s="97"/>
      <c r="K6203" s="29"/>
      <c r="L6203" s="29"/>
      <c r="M6203" s="30">
        <f>IFERROR(VLOOKUP($A6203,HeadJournal!$A$1:$J$890,COLUMN(HeadJournal!I$1),0)*($K6203+$L6203)/(SUMIF($A:$A,$A6203,$K:$K)+SUMIF($A:$A,$A6203,$L:$L)),0)</f>
        <v>0</v>
      </c>
      <c r="N6203" s="30">
        <f>IFERROR((VLOOKUP($A6203,HeadJournal!$A$1:$K$890,COLUMN(HeadJournal!K$1),0)-VLOOKUP($A6203,HeadJournal!$A$1:$K$890,COLUMN(HeadJournal!J$1),0))*($K6203+$L6203)/(SUMIF($A:$A,$A6203,$K:$K)+SUMIF($A:$A,$A6203,$L:$L)),0)</f>
        <v>0</v>
      </c>
      <c r="O6203" s="30">
        <f>IFERROR((VLOOKUP($A6203,HeadJournal!$A$1:$L$890,COLUMN(HeadJournal!L$1),0)*($K6203+$L6203)/(SUMIF($A:$A,$A6203,$K:$K)+SUMIF($A:$A,$A6203,$L:$L)))/VLOOKUP($A6203,HeadJournal!$A$1:$L$890,COLUMN(HeadJournal!H$1),0),0)</f>
        <v>0</v>
      </c>
      <c r="P6203" s="30">
        <f>IFERROR(SUM(K6203:O6203)*VLOOKUP($A6203,HeadJournal!$A$1:$L$890,COLUMN(HeadJournal!H$1),0),0)</f>
        <v>0</v>
      </c>
      <c r="Q6203" s="29"/>
      <c r="R6203" s="31"/>
      <c r="S6203" s="31"/>
      <c r="T6203" s="95" t="str">
        <f t="shared" si="454"/>
        <v/>
      </c>
      <c r="U6203" s="32">
        <f t="shared" si="455"/>
        <v>0</v>
      </c>
      <c r="V6203" s="22" t="str">
        <f t="shared" si="456"/>
        <v/>
      </c>
      <c r="X6203" s="33"/>
      <c r="Y6203" s="33"/>
    </row>
    <row r="6204" spans="1:25" x14ac:dyDescent="0.2">
      <c r="A6204" s="93"/>
      <c r="B6204" s="94" t="str">
        <f>IFERROR(VLOOKUP($A6204,HeadJournal!$A$1:$NTR$890,COLUMN(HeadJournal!B$1),0),"")</f>
        <v/>
      </c>
      <c r="C6204" s="94" t="str">
        <f>IFERROR(VLOOKUP($A6204,HeadJournal!$A$1:$NTR$890,COLUMN(HeadJournal!C$1),0),"")</f>
        <v/>
      </c>
      <c r="D6204" s="125" t="str">
        <f>IFERROR(VLOOKUP($A6204,HeadJournal!$A$1:$NTR$890,COLUMN(HeadJournal!D$1),0),"")</f>
        <v/>
      </c>
      <c r="E6204" s="95" t="str">
        <f>IFERROR(VLOOKUP($A6204,HeadJournal!$A$1:$NTR$890,COLUMN(HeadJournal!G$1),0),"")</f>
        <v/>
      </c>
      <c r="F6204" s="95" t="str">
        <f t="shared" si="453"/>
        <v/>
      </c>
      <c r="G6204" s="97"/>
      <c r="H6204" s="161"/>
      <c r="I6204" s="97"/>
      <c r="J6204" s="97"/>
      <c r="K6204" s="29"/>
      <c r="L6204" s="29"/>
      <c r="M6204" s="30">
        <f>IFERROR(VLOOKUP($A6204,HeadJournal!$A$1:$J$890,COLUMN(HeadJournal!I$1),0)*($K6204+$L6204)/(SUMIF($A:$A,$A6204,$K:$K)+SUMIF($A:$A,$A6204,$L:$L)),0)</f>
        <v>0</v>
      </c>
      <c r="N6204" s="30">
        <f>IFERROR((VLOOKUP($A6204,HeadJournal!$A$1:$K$890,COLUMN(HeadJournal!K$1),0)-VLOOKUP($A6204,HeadJournal!$A$1:$K$890,COLUMN(HeadJournal!J$1),0))*($K6204+$L6204)/(SUMIF($A:$A,$A6204,$K:$K)+SUMIF($A:$A,$A6204,$L:$L)),0)</f>
        <v>0</v>
      </c>
      <c r="O6204" s="30">
        <f>IFERROR((VLOOKUP($A6204,HeadJournal!$A$1:$L$890,COLUMN(HeadJournal!L$1),0)*($K6204+$L6204)/(SUMIF($A:$A,$A6204,$K:$K)+SUMIF($A:$A,$A6204,$L:$L)))/VLOOKUP($A6204,HeadJournal!$A$1:$L$890,COLUMN(HeadJournal!H$1),0),0)</f>
        <v>0</v>
      </c>
      <c r="P6204" s="30">
        <f>IFERROR(SUM(K6204:O6204)*VLOOKUP($A6204,HeadJournal!$A$1:$L$890,COLUMN(HeadJournal!H$1),0),0)</f>
        <v>0</v>
      </c>
      <c r="Q6204" s="29"/>
      <c r="R6204" s="31"/>
      <c r="S6204" s="31"/>
      <c r="T6204" s="95" t="str">
        <f t="shared" si="454"/>
        <v/>
      </c>
      <c r="U6204" s="32">
        <f t="shared" si="455"/>
        <v>0</v>
      </c>
      <c r="V6204" s="22" t="str">
        <f t="shared" si="456"/>
        <v/>
      </c>
      <c r="X6204" s="33"/>
      <c r="Y6204" s="33"/>
    </row>
    <row r="6205" spans="1:25" x14ac:dyDescent="0.2">
      <c r="A6205" s="93"/>
      <c r="B6205" s="94" t="str">
        <f>IFERROR(VLOOKUP($A6205,HeadJournal!$A$1:$NTR$890,COLUMN(HeadJournal!B$1),0),"")</f>
        <v/>
      </c>
      <c r="C6205" s="94" t="str">
        <f>IFERROR(VLOOKUP($A6205,HeadJournal!$A$1:$NTR$890,COLUMN(HeadJournal!C$1),0),"")</f>
        <v/>
      </c>
      <c r="D6205" s="125" t="str">
        <f>IFERROR(VLOOKUP($A6205,HeadJournal!$A$1:$NTR$890,COLUMN(HeadJournal!D$1),0),"")</f>
        <v/>
      </c>
      <c r="E6205" s="95" t="str">
        <f>IFERROR(VLOOKUP($A6205,HeadJournal!$A$1:$NTR$890,COLUMN(HeadJournal!G$1),0),"")</f>
        <v/>
      </c>
      <c r="F6205" s="95" t="str">
        <f t="shared" si="453"/>
        <v/>
      </c>
      <c r="G6205" s="97"/>
      <c r="H6205" s="161"/>
      <c r="I6205" s="97"/>
      <c r="J6205" s="97"/>
      <c r="K6205" s="29"/>
      <c r="L6205" s="29"/>
      <c r="M6205" s="30">
        <f>IFERROR(VLOOKUP($A6205,HeadJournal!$A$1:$J$890,COLUMN(HeadJournal!I$1),0)*($K6205+$L6205)/(SUMIF($A:$A,$A6205,$K:$K)+SUMIF($A:$A,$A6205,$L:$L)),0)</f>
        <v>0</v>
      </c>
      <c r="N6205" s="30">
        <f>IFERROR((VLOOKUP($A6205,HeadJournal!$A$1:$K$890,COLUMN(HeadJournal!K$1),0)-VLOOKUP($A6205,HeadJournal!$A$1:$K$890,COLUMN(HeadJournal!J$1),0))*($K6205+$L6205)/(SUMIF($A:$A,$A6205,$K:$K)+SUMIF($A:$A,$A6205,$L:$L)),0)</f>
        <v>0</v>
      </c>
      <c r="O6205" s="30">
        <f>IFERROR((VLOOKUP($A6205,HeadJournal!$A$1:$L$890,COLUMN(HeadJournal!L$1),0)*($K6205+$L6205)/(SUMIF($A:$A,$A6205,$K:$K)+SUMIF($A:$A,$A6205,$L:$L)))/VLOOKUP($A6205,HeadJournal!$A$1:$L$890,COLUMN(HeadJournal!H$1),0),0)</f>
        <v>0</v>
      </c>
      <c r="P6205" s="30">
        <f>IFERROR(SUM(K6205:O6205)*VLOOKUP($A6205,HeadJournal!$A$1:$L$890,COLUMN(HeadJournal!H$1),0),0)</f>
        <v>0</v>
      </c>
      <c r="Q6205" s="29"/>
      <c r="R6205" s="31"/>
      <c r="S6205" s="31"/>
      <c r="T6205" s="95" t="str">
        <f t="shared" si="454"/>
        <v/>
      </c>
      <c r="U6205" s="32">
        <f t="shared" si="455"/>
        <v>0</v>
      </c>
      <c r="V6205" s="22" t="str">
        <f t="shared" si="456"/>
        <v/>
      </c>
      <c r="X6205" s="33"/>
      <c r="Y6205" s="33"/>
    </row>
    <row r="6206" spans="1:25" x14ac:dyDescent="0.2">
      <c r="A6206" s="93"/>
      <c r="B6206" s="94" t="str">
        <f>IFERROR(VLOOKUP($A6206,HeadJournal!$A$1:$NTR$890,COLUMN(HeadJournal!B$1),0),"")</f>
        <v/>
      </c>
      <c r="C6206" s="94" t="str">
        <f>IFERROR(VLOOKUP($A6206,HeadJournal!$A$1:$NTR$890,COLUMN(HeadJournal!C$1),0),"")</f>
        <v/>
      </c>
      <c r="D6206" s="125" t="str">
        <f>IFERROR(VLOOKUP($A6206,HeadJournal!$A$1:$NTR$890,COLUMN(HeadJournal!D$1),0),"")</f>
        <v/>
      </c>
      <c r="E6206" s="95" t="str">
        <f>IFERROR(VLOOKUP($A6206,HeadJournal!$A$1:$NTR$890,COLUMN(HeadJournal!G$1),0),"")</f>
        <v/>
      </c>
      <c r="F6206" s="95" t="str">
        <f t="shared" si="453"/>
        <v/>
      </c>
      <c r="G6206" s="97"/>
      <c r="H6206" s="161"/>
      <c r="I6206" s="97"/>
      <c r="J6206" s="97"/>
      <c r="K6206" s="29"/>
      <c r="L6206" s="29"/>
      <c r="M6206" s="30">
        <f>IFERROR(VLOOKUP($A6206,HeadJournal!$A$1:$J$890,COLUMN(HeadJournal!I$1),0)*($K6206+$L6206)/(SUMIF($A:$A,$A6206,$K:$K)+SUMIF($A:$A,$A6206,$L:$L)),0)</f>
        <v>0</v>
      </c>
      <c r="N6206" s="30">
        <f>IFERROR((VLOOKUP($A6206,HeadJournal!$A$1:$K$890,COLUMN(HeadJournal!K$1),0)-VLOOKUP($A6206,HeadJournal!$A$1:$K$890,COLUMN(HeadJournal!J$1),0))*($K6206+$L6206)/(SUMIF($A:$A,$A6206,$K:$K)+SUMIF($A:$A,$A6206,$L:$L)),0)</f>
        <v>0</v>
      </c>
      <c r="O6206" s="30">
        <f>IFERROR((VLOOKUP($A6206,HeadJournal!$A$1:$L$890,COLUMN(HeadJournal!L$1),0)*($K6206+$L6206)/(SUMIF($A:$A,$A6206,$K:$K)+SUMIF($A:$A,$A6206,$L:$L)))/VLOOKUP($A6206,HeadJournal!$A$1:$L$890,COLUMN(HeadJournal!H$1),0),0)</f>
        <v>0</v>
      </c>
      <c r="P6206" s="30">
        <f>IFERROR(SUM(K6206:O6206)*VLOOKUP($A6206,HeadJournal!$A$1:$L$890,COLUMN(HeadJournal!H$1),0),0)</f>
        <v>0</v>
      </c>
      <c r="Q6206" s="29"/>
      <c r="R6206" s="31"/>
      <c r="S6206" s="31"/>
      <c r="T6206" s="95" t="str">
        <f t="shared" si="454"/>
        <v/>
      </c>
      <c r="U6206" s="32">
        <f t="shared" si="455"/>
        <v>0</v>
      </c>
      <c r="V6206" s="22" t="str">
        <f t="shared" si="456"/>
        <v/>
      </c>
      <c r="X6206" s="33"/>
      <c r="Y6206" s="33"/>
    </row>
    <row r="6207" spans="1:25" x14ac:dyDescent="0.2">
      <c r="A6207" s="93"/>
      <c r="B6207" s="94" t="str">
        <f>IFERROR(VLOOKUP($A6207,HeadJournal!$A$1:$NTR$890,COLUMN(HeadJournal!B$1),0),"")</f>
        <v/>
      </c>
      <c r="C6207" s="94" t="str">
        <f>IFERROR(VLOOKUP($A6207,HeadJournal!$A$1:$NTR$890,COLUMN(HeadJournal!C$1),0),"")</f>
        <v/>
      </c>
      <c r="D6207" s="125" t="str">
        <f>IFERROR(VLOOKUP($A6207,HeadJournal!$A$1:$NTR$890,COLUMN(HeadJournal!D$1),0),"")</f>
        <v/>
      </c>
      <c r="E6207" s="95" t="str">
        <f>IFERROR(VLOOKUP($A6207,HeadJournal!$A$1:$NTR$890,COLUMN(HeadJournal!G$1),0),"")</f>
        <v/>
      </c>
      <c r="F6207" s="95" t="str">
        <f t="shared" si="453"/>
        <v/>
      </c>
      <c r="G6207" s="97"/>
      <c r="H6207" s="161"/>
      <c r="I6207" s="97"/>
      <c r="J6207" s="97"/>
      <c r="K6207" s="29"/>
      <c r="L6207" s="29"/>
      <c r="M6207" s="30">
        <f>IFERROR(VLOOKUP($A6207,HeadJournal!$A$1:$J$890,COLUMN(HeadJournal!I$1),0)*($K6207+$L6207)/(SUMIF($A:$A,$A6207,$K:$K)+SUMIF($A:$A,$A6207,$L:$L)),0)</f>
        <v>0</v>
      </c>
      <c r="N6207" s="30">
        <f>IFERROR((VLOOKUP($A6207,HeadJournal!$A$1:$K$890,COLUMN(HeadJournal!K$1),0)-VLOOKUP($A6207,HeadJournal!$A$1:$K$890,COLUMN(HeadJournal!J$1),0))*($K6207+$L6207)/(SUMIF($A:$A,$A6207,$K:$K)+SUMIF($A:$A,$A6207,$L:$L)),0)</f>
        <v>0</v>
      </c>
      <c r="O6207" s="30">
        <f>IFERROR((VLOOKUP($A6207,HeadJournal!$A$1:$L$890,COLUMN(HeadJournal!L$1),0)*($K6207+$L6207)/(SUMIF($A:$A,$A6207,$K:$K)+SUMIF($A:$A,$A6207,$L:$L)))/VLOOKUP($A6207,HeadJournal!$A$1:$L$890,COLUMN(HeadJournal!H$1),0),0)</f>
        <v>0</v>
      </c>
      <c r="P6207" s="30">
        <f>IFERROR(SUM(K6207:O6207)*VLOOKUP($A6207,HeadJournal!$A$1:$L$890,COLUMN(HeadJournal!H$1),0),0)</f>
        <v>0</v>
      </c>
      <c r="Q6207" s="29"/>
      <c r="R6207" s="31"/>
      <c r="S6207" s="31"/>
      <c r="T6207" s="95" t="str">
        <f t="shared" si="454"/>
        <v/>
      </c>
      <c r="U6207" s="32">
        <f t="shared" si="455"/>
        <v>0</v>
      </c>
      <c r="V6207" s="22" t="str">
        <f t="shared" si="456"/>
        <v/>
      </c>
      <c r="X6207" s="33"/>
      <c r="Y6207" s="33"/>
    </row>
    <row r="6208" spans="1:25" x14ac:dyDescent="0.2">
      <c r="A6208" s="93"/>
      <c r="B6208" s="94" t="str">
        <f>IFERROR(VLOOKUP($A6208,HeadJournal!$A$1:$NTR$890,COLUMN(HeadJournal!B$1),0),"")</f>
        <v/>
      </c>
      <c r="C6208" s="94" t="str">
        <f>IFERROR(VLOOKUP($A6208,HeadJournal!$A$1:$NTR$890,COLUMN(HeadJournal!C$1),0),"")</f>
        <v/>
      </c>
      <c r="D6208" s="125" t="str">
        <f>IFERROR(VLOOKUP($A6208,HeadJournal!$A$1:$NTR$890,COLUMN(HeadJournal!D$1),0),"")</f>
        <v/>
      </c>
      <c r="E6208" s="95" t="str">
        <f>IFERROR(VLOOKUP($A6208,HeadJournal!$A$1:$NTR$890,COLUMN(HeadJournal!G$1),0),"")</f>
        <v/>
      </c>
      <c r="F6208" s="95" t="str">
        <f t="shared" si="453"/>
        <v/>
      </c>
      <c r="G6208" s="97"/>
      <c r="H6208" s="161"/>
      <c r="I6208" s="97"/>
      <c r="J6208" s="97"/>
      <c r="K6208" s="29"/>
      <c r="L6208" s="29"/>
      <c r="M6208" s="30">
        <f>IFERROR(VLOOKUP($A6208,HeadJournal!$A$1:$J$890,COLUMN(HeadJournal!I$1),0)*($K6208+$L6208)/(SUMIF($A:$A,$A6208,$K:$K)+SUMIF($A:$A,$A6208,$L:$L)),0)</f>
        <v>0</v>
      </c>
      <c r="N6208" s="30">
        <f>IFERROR((VLOOKUP($A6208,HeadJournal!$A$1:$K$890,COLUMN(HeadJournal!K$1),0)-VLOOKUP($A6208,HeadJournal!$A$1:$K$890,COLUMN(HeadJournal!J$1),0))*($K6208+$L6208)/(SUMIF($A:$A,$A6208,$K:$K)+SUMIF($A:$A,$A6208,$L:$L)),0)</f>
        <v>0</v>
      </c>
      <c r="O6208" s="30">
        <f>IFERROR((VLOOKUP($A6208,HeadJournal!$A$1:$L$890,COLUMN(HeadJournal!L$1),0)*($K6208+$L6208)/(SUMIF($A:$A,$A6208,$K:$K)+SUMIF($A:$A,$A6208,$L:$L)))/VLOOKUP($A6208,HeadJournal!$A$1:$L$890,COLUMN(HeadJournal!H$1),0),0)</f>
        <v>0</v>
      </c>
      <c r="P6208" s="30">
        <f>IFERROR(SUM(K6208:O6208)*VLOOKUP($A6208,HeadJournal!$A$1:$L$890,COLUMN(HeadJournal!H$1),0),0)</f>
        <v>0</v>
      </c>
      <c r="Q6208" s="29"/>
      <c r="R6208" s="31"/>
      <c r="S6208" s="31"/>
      <c r="T6208" s="95" t="str">
        <f t="shared" si="454"/>
        <v/>
      </c>
      <c r="U6208" s="32">
        <f t="shared" si="455"/>
        <v>0</v>
      </c>
      <c r="V6208" s="22" t="str">
        <f t="shared" si="456"/>
        <v/>
      </c>
      <c r="X6208" s="33"/>
      <c r="Y6208" s="33"/>
    </row>
    <row r="6209" spans="1:25" x14ac:dyDescent="0.2">
      <c r="A6209" s="93"/>
      <c r="B6209" s="94" t="str">
        <f>IFERROR(VLOOKUP($A6209,HeadJournal!$A$1:$NTR$890,COLUMN(HeadJournal!B$1),0),"")</f>
        <v/>
      </c>
      <c r="C6209" s="94" t="str">
        <f>IFERROR(VLOOKUP($A6209,HeadJournal!$A$1:$NTR$890,COLUMN(HeadJournal!C$1),0),"")</f>
        <v/>
      </c>
      <c r="D6209" s="125" t="str">
        <f>IFERROR(VLOOKUP($A6209,HeadJournal!$A$1:$NTR$890,COLUMN(HeadJournal!D$1),0),"")</f>
        <v/>
      </c>
      <c r="E6209" s="95" t="str">
        <f>IFERROR(VLOOKUP($A6209,HeadJournal!$A$1:$NTR$890,COLUMN(HeadJournal!G$1),0),"")</f>
        <v/>
      </c>
      <c r="F6209" s="95" t="str">
        <f t="shared" si="453"/>
        <v/>
      </c>
      <c r="G6209" s="97"/>
      <c r="H6209" s="161"/>
      <c r="I6209" s="97"/>
      <c r="J6209" s="97"/>
      <c r="K6209" s="29"/>
      <c r="L6209" s="29"/>
      <c r="M6209" s="30">
        <f>IFERROR(VLOOKUP($A6209,HeadJournal!$A$1:$J$890,COLUMN(HeadJournal!I$1),0)*($K6209+$L6209)/(SUMIF($A:$A,$A6209,$K:$K)+SUMIF($A:$A,$A6209,$L:$L)),0)</f>
        <v>0</v>
      </c>
      <c r="N6209" s="30">
        <f>IFERROR((VLOOKUP($A6209,HeadJournal!$A$1:$K$890,COLUMN(HeadJournal!K$1),0)-VLOOKUP($A6209,HeadJournal!$A$1:$K$890,COLUMN(HeadJournal!J$1),0))*($K6209+$L6209)/(SUMIF($A:$A,$A6209,$K:$K)+SUMIF($A:$A,$A6209,$L:$L)),0)</f>
        <v>0</v>
      </c>
      <c r="O6209" s="30">
        <f>IFERROR((VLOOKUP($A6209,HeadJournal!$A$1:$L$890,COLUMN(HeadJournal!L$1),0)*($K6209+$L6209)/(SUMIF($A:$A,$A6209,$K:$K)+SUMIF($A:$A,$A6209,$L:$L)))/VLOOKUP($A6209,HeadJournal!$A$1:$L$890,COLUMN(HeadJournal!H$1),0),0)</f>
        <v>0</v>
      </c>
      <c r="P6209" s="30">
        <f>IFERROR(SUM(K6209:O6209)*VLOOKUP($A6209,HeadJournal!$A$1:$L$890,COLUMN(HeadJournal!H$1),0),0)</f>
        <v>0</v>
      </c>
      <c r="Q6209" s="29"/>
      <c r="R6209" s="31"/>
      <c r="S6209" s="31"/>
      <c r="T6209" s="95" t="str">
        <f t="shared" si="454"/>
        <v/>
      </c>
      <c r="U6209" s="32">
        <f t="shared" si="455"/>
        <v>0</v>
      </c>
      <c r="V6209" s="22" t="str">
        <f t="shared" si="456"/>
        <v/>
      </c>
      <c r="X6209" s="33"/>
      <c r="Y6209" s="33"/>
    </row>
    <row r="6210" spans="1:25" x14ac:dyDescent="0.2">
      <c r="A6210" s="93"/>
      <c r="B6210" s="94" t="str">
        <f>IFERROR(VLOOKUP($A6210,HeadJournal!$A$1:$NTR$890,COLUMN(HeadJournal!B$1),0),"")</f>
        <v/>
      </c>
      <c r="C6210" s="94" t="str">
        <f>IFERROR(VLOOKUP($A6210,HeadJournal!$A$1:$NTR$890,COLUMN(HeadJournal!C$1),0),"")</f>
        <v/>
      </c>
      <c r="D6210" s="125" t="str">
        <f>IFERROR(VLOOKUP($A6210,HeadJournal!$A$1:$NTR$890,COLUMN(HeadJournal!D$1),0),"")</f>
        <v/>
      </c>
      <c r="E6210" s="95" t="str">
        <f>IFERROR(VLOOKUP($A6210,HeadJournal!$A$1:$NTR$890,COLUMN(HeadJournal!G$1),0),"")</f>
        <v/>
      </c>
      <c r="F6210" s="95" t="str">
        <f t="shared" si="453"/>
        <v/>
      </c>
      <c r="G6210" s="97"/>
      <c r="H6210" s="161"/>
      <c r="I6210" s="97"/>
      <c r="J6210" s="97"/>
      <c r="K6210" s="29"/>
      <c r="L6210" s="29"/>
      <c r="M6210" s="30">
        <f>IFERROR(VLOOKUP($A6210,HeadJournal!$A$1:$J$890,COLUMN(HeadJournal!I$1),0)*($K6210+$L6210)/(SUMIF($A:$A,$A6210,$K:$K)+SUMIF($A:$A,$A6210,$L:$L)),0)</f>
        <v>0</v>
      </c>
      <c r="N6210" s="30">
        <f>IFERROR((VLOOKUP($A6210,HeadJournal!$A$1:$K$890,COLUMN(HeadJournal!K$1),0)-VLOOKUP($A6210,HeadJournal!$A$1:$K$890,COLUMN(HeadJournal!J$1),0))*($K6210+$L6210)/(SUMIF($A:$A,$A6210,$K:$K)+SUMIF($A:$A,$A6210,$L:$L)),0)</f>
        <v>0</v>
      </c>
      <c r="O6210" s="30">
        <f>IFERROR((VLOOKUP($A6210,HeadJournal!$A$1:$L$890,COLUMN(HeadJournal!L$1),0)*($K6210+$L6210)/(SUMIF($A:$A,$A6210,$K:$K)+SUMIF($A:$A,$A6210,$L:$L)))/VLOOKUP($A6210,HeadJournal!$A$1:$L$890,COLUMN(HeadJournal!H$1),0),0)</f>
        <v>0</v>
      </c>
      <c r="P6210" s="30">
        <f>IFERROR(SUM(K6210:O6210)*VLOOKUP($A6210,HeadJournal!$A$1:$L$890,COLUMN(HeadJournal!H$1),0),0)</f>
        <v>0</v>
      </c>
      <c r="Q6210" s="29"/>
      <c r="R6210" s="31"/>
      <c r="S6210" s="31"/>
      <c r="T6210" s="95" t="str">
        <f t="shared" si="454"/>
        <v/>
      </c>
      <c r="U6210" s="32">
        <f t="shared" si="455"/>
        <v>0</v>
      </c>
      <c r="V6210" s="22" t="str">
        <f t="shared" si="456"/>
        <v/>
      </c>
      <c r="X6210" s="33"/>
      <c r="Y6210" s="33"/>
    </row>
    <row r="6211" spans="1:25" x14ac:dyDescent="0.2">
      <c r="A6211" s="93"/>
      <c r="B6211" s="94" t="str">
        <f>IFERROR(VLOOKUP($A6211,HeadJournal!$A$1:$NTR$890,COLUMN(HeadJournal!B$1),0),"")</f>
        <v/>
      </c>
      <c r="C6211" s="94" t="str">
        <f>IFERROR(VLOOKUP($A6211,HeadJournal!$A$1:$NTR$890,COLUMN(HeadJournal!C$1),0),"")</f>
        <v/>
      </c>
      <c r="D6211" s="125" t="str">
        <f>IFERROR(VLOOKUP($A6211,HeadJournal!$A$1:$NTR$890,COLUMN(HeadJournal!D$1),0),"")</f>
        <v/>
      </c>
      <c r="E6211" s="95" t="str">
        <f>IFERROR(VLOOKUP($A6211,HeadJournal!$A$1:$NTR$890,COLUMN(HeadJournal!G$1),0),"")</f>
        <v/>
      </c>
      <c r="F6211" s="95" t="str">
        <f t="shared" si="453"/>
        <v/>
      </c>
      <c r="G6211" s="97"/>
      <c r="H6211" s="161"/>
      <c r="I6211" s="97"/>
      <c r="J6211" s="97"/>
      <c r="K6211" s="29"/>
      <c r="L6211" s="29"/>
      <c r="M6211" s="30">
        <f>IFERROR(VLOOKUP($A6211,HeadJournal!$A$1:$J$890,COLUMN(HeadJournal!I$1),0)*($K6211+$L6211)/(SUMIF($A:$A,$A6211,$K:$K)+SUMIF($A:$A,$A6211,$L:$L)),0)</f>
        <v>0</v>
      </c>
      <c r="N6211" s="30">
        <f>IFERROR((VLOOKUP($A6211,HeadJournal!$A$1:$K$890,COLUMN(HeadJournal!K$1),0)-VLOOKUP($A6211,HeadJournal!$A$1:$K$890,COLUMN(HeadJournal!J$1),0))*($K6211+$L6211)/(SUMIF($A:$A,$A6211,$K:$K)+SUMIF($A:$A,$A6211,$L:$L)),0)</f>
        <v>0</v>
      </c>
      <c r="O6211" s="30">
        <f>IFERROR((VLOOKUP($A6211,HeadJournal!$A$1:$L$890,COLUMN(HeadJournal!L$1),0)*($K6211+$L6211)/(SUMIF($A:$A,$A6211,$K:$K)+SUMIF($A:$A,$A6211,$L:$L)))/VLOOKUP($A6211,HeadJournal!$A$1:$L$890,COLUMN(HeadJournal!H$1),0),0)</f>
        <v>0</v>
      </c>
      <c r="P6211" s="30">
        <f>IFERROR(SUM(K6211:O6211)*VLOOKUP($A6211,HeadJournal!$A$1:$L$890,COLUMN(HeadJournal!H$1),0),0)</f>
        <v>0</v>
      </c>
      <c r="Q6211" s="29"/>
      <c r="R6211" s="31"/>
      <c r="S6211" s="31"/>
      <c r="T6211" s="95" t="str">
        <f t="shared" si="454"/>
        <v/>
      </c>
      <c r="U6211" s="32">
        <f t="shared" si="455"/>
        <v>0</v>
      </c>
      <c r="V6211" s="22" t="str">
        <f t="shared" si="456"/>
        <v/>
      </c>
      <c r="X6211" s="33"/>
      <c r="Y6211" s="33"/>
    </row>
    <row r="6212" spans="1:25" x14ac:dyDescent="0.2">
      <c r="A6212" s="93"/>
      <c r="B6212" s="94" t="str">
        <f>IFERROR(VLOOKUP($A6212,HeadJournal!$A$1:$NTR$890,COLUMN(HeadJournal!B$1),0),"")</f>
        <v/>
      </c>
      <c r="C6212" s="94" t="str">
        <f>IFERROR(VLOOKUP($A6212,HeadJournal!$A$1:$NTR$890,COLUMN(HeadJournal!C$1),0),"")</f>
        <v/>
      </c>
      <c r="D6212" s="125" t="str">
        <f>IFERROR(VLOOKUP($A6212,HeadJournal!$A$1:$NTR$890,COLUMN(HeadJournal!D$1),0),"")</f>
        <v/>
      </c>
      <c r="E6212" s="95" t="str">
        <f>IFERROR(VLOOKUP($A6212,HeadJournal!$A$1:$NTR$890,COLUMN(HeadJournal!G$1),0),"")</f>
        <v/>
      </c>
      <c r="F6212" s="95" t="str">
        <f t="shared" si="453"/>
        <v/>
      </c>
      <c r="G6212" s="97"/>
      <c r="H6212" s="161"/>
      <c r="I6212" s="97"/>
      <c r="J6212" s="97"/>
      <c r="K6212" s="29"/>
      <c r="L6212" s="29"/>
      <c r="M6212" s="30">
        <f>IFERROR(VLOOKUP($A6212,HeadJournal!$A$1:$J$890,COLUMN(HeadJournal!I$1),0)*($K6212+$L6212)/(SUMIF($A:$A,$A6212,$K:$K)+SUMIF($A:$A,$A6212,$L:$L)),0)</f>
        <v>0</v>
      </c>
      <c r="N6212" s="30">
        <f>IFERROR((VLOOKUP($A6212,HeadJournal!$A$1:$K$890,COLUMN(HeadJournal!K$1),0)-VLOOKUP($A6212,HeadJournal!$A$1:$K$890,COLUMN(HeadJournal!J$1),0))*($K6212+$L6212)/(SUMIF($A:$A,$A6212,$K:$K)+SUMIF($A:$A,$A6212,$L:$L)),0)</f>
        <v>0</v>
      </c>
      <c r="O6212" s="30">
        <f>IFERROR((VLOOKUP($A6212,HeadJournal!$A$1:$L$890,COLUMN(HeadJournal!L$1),0)*($K6212+$L6212)/(SUMIF($A:$A,$A6212,$K:$K)+SUMIF($A:$A,$A6212,$L:$L)))/VLOOKUP($A6212,HeadJournal!$A$1:$L$890,COLUMN(HeadJournal!H$1),0),0)</f>
        <v>0</v>
      </c>
      <c r="P6212" s="30">
        <f>IFERROR(SUM(K6212:O6212)*VLOOKUP($A6212,HeadJournal!$A$1:$L$890,COLUMN(HeadJournal!H$1),0),0)</f>
        <v>0</v>
      </c>
      <c r="Q6212" s="29"/>
      <c r="R6212" s="31"/>
      <c r="S6212" s="31"/>
      <c r="T6212" s="95" t="str">
        <f t="shared" si="454"/>
        <v/>
      </c>
      <c r="U6212" s="32">
        <f t="shared" si="455"/>
        <v>0</v>
      </c>
      <c r="V6212" s="22" t="str">
        <f t="shared" si="456"/>
        <v/>
      </c>
      <c r="X6212" s="33"/>
      <c r="Y6212" s="33"/>
    </row>
    <row r="6213" spans="1:25" x14ac:dyDescent="0.2">
      <c r="A6213" s="93"/>
      <c r="B6213" s="94" t="str">
        <f>IFERROR(VLOOKUP($A6213,HeadJournal!$A$1:$NTR$890,COLUMN(HeadJournal!B$1),0),"")</f>
        <v/>
      </c>
      <c r="C6213" s="94" t="str">
        <f>IFERROR(VLOOKUP($A6213,HeadJournal!$A$1:$NTR$890,COLUMN(HeadJournal!C$1),0),"")</f>
        <v/>
      </c>
      <c r="D6213" s="125" t="str">
        <f>IFERROR(VLOOKUP($A6213,HeadJournal!$A$1:$NTR$890,COLUMN(HeadJournal!D$1),0),"")</f>
        <v/>
      </c>
      <c r="E6213" s="95" t="str">
        <f>IFERROR(VLOOKUP($A6213,HeadJournal!$A$1:$NTR$890,COLUMN(HeadJournal!G$1),0),"")</f>
        <v/>
      </c>
      <c r="F6213" s="95" t="str">
        <f t="shared" si="453"/>
        <v/>
      </c>
      <c r="G6213" s="97"/>
      <c r="H6213" s="161"/>
      <c r="I6213" s="97"/>
      <c r="J6213" s="97"/>
      <c r="K6213" s="29"/>
      <c r="L6213" s="29"/>
      <c r="M6213" s="30">
        <f>IFERROR(VLOOKUP($A6213,HeadJournal!$A$1:$J$890,COLUMN(HeadJournal!I$1),0)*($K6213+$L6213)/(SUMIF($A:$A,$A6213,$K:$K)+SUMIF($A:$A,$A6213,$L:$L)),0)</f>
        <v>0</v>
      </c>
      <c r="N6213" s="30">
        <f>IFERROR((VLOOKUP($A6213,HeadJournal!$A$1:$K$890,COLUMN(HeadJournal!K$1),0)-VLOOKUP($A6213,HeadJournal!$A$1:$K$890,COLUMN(HeadJournal!J$1),0))*($K6213+$L6213)/(SUMIF($A:$A,$A6213,$K:$K)+SUMIF($A:$A,$A6213,$L:$L)),0)</f>
        <v>0</v>
      </c>
      <c r="O6213" s="30">
        <f>IFERROR((VLOOKUP($A6213,HeadJournal!$A$1:$L$890,COLUMN(HeadJournal!L$1),0)*($K6213+$L6213)/(SUMIF($A:$A,$A6213,$K:$K)+SUMIF($A:$A,$A6213,$L:$L)))/VLOOKUP($A6213,HeadJournal!$A$1:$L$890,COLUMN(HeadJournal!H$1),0),0)</f>
        <v>0</v>
      </c>
      <c r="P6213" s="30">
        <f>IFERROR(SUM(K6213:O6213)*VLOOKUP($A6213,HeadJournal!$A$1:$L$890,COLUMN(HeadJournal!H$1),0),0)</f>
        <v>0</v>
      </c>
      <c r="Q6213" s="29"/>
      <c r="R6213" s="31"/>
      <c r="S6213" s="31"/>
      <c r="T6213" s="95" t="str">
        <f t="shared" si="454"/>
        <v/>
      </c>
      <c r="U6213" s="32">
        <f t="shared" si="455"/>
        <v>0</v>
      </c>
      <c r="V6213" s="22" t="str">
        <f t="shared" si="456"/>
        <v/>
      </c>
      <c r="X6213" s="33"/>
      <c r="Y6213" s="33"/>
    </row>
    <row r="6214" spans="1:25" x14ac:dyDescent="0.2">
      <c r="A6214" s="93"/>
      <c r="B6214" s="94" t="str">
        <f>IFERROR(VLOOKUP($A6214,HeadJournal!$A$1:$NTR$890,COLUMN(HeadJournal!B$1),0),"")</f>
        <v/>
      </c>
      <c r="C6214" s="94" t="str">
        <f>IFERROR(VLOOKUP($A6214,HeadJournal!$A$1:$NTR$890,COLUMN(HeadJournal!C$1),0),"")</f>
        <v/>
      </c>
      <c r="D6214" s="125" t="str">
        <f>IFERROR(VLOOKUP($A6214,HeadJournal!$A$1:$NTR$890,COLUMN(HeadJournal!D$1),0),"")</f>
        <v/>
      </c>
      <c r="E6214" s="95" t="str">
        <f>IFERROR(VLOOKUP($A6214,HeadJournal!$A$1:$NTR$890,COLUMN(HeadJournal!G$1),0),"")</f>
        <v/>
      </c>
      <c r="F6214" s="95" t="str">
        <f t="shared" si="453"/>
        <v/>
      </c>
      <c r="G6214" s="97"/>
      <c r="H6214" s="161"/>
      <c r="I6214" s="97"/>
      <c r="J6214" s="97"/>
      <c r="K6214" s="29"/>
      <c r="L6214" s="29"/>
      <c r="M6214" s="30">
        <f>IFERROR(VLOOKUP($A6214,HeadJournal!$A$1:$J$890,COLUMN(HeadJournal!I$1),0)*($K6214+$L6214)/(SUMIF($A:$A,$A6214,$K:$K)+SUMIF($A:$A,$A6214,$L:$L)),0)</f>
        <v>0</v>
      </c>
      <c r="N6214" s="30">
        <f>IFERROR((VLOOKUP($A6214,HeadJournal!$A$1:$K$890,COLUMN(HeadJournal!K$1),0)-VLOOKUP($A6214,HeadJournal!$A$1:$K$890,COLUMN(HeadJournal!J$1),0))*($K6214+$L6214)/(SUMIF($A:$A,$A6214,$K:$K)+SUMIF($A:$A,$A6214,$L:$L)),0)</f>
        <v>0</v>
      </c>
      <c r="O6214" s="30">
        <f>IFERROR((VLOOKUP($A6214,HeadJournal!$A$1:$L$890,COLUMN(HeadJournal!L$1),0)*($K6214+$L6214)/(SUMIF($A:$A,$A6214,$K:$K)+SUMIF($A:$A,$A6214,$L:$L)))/VLOOKUP($A6214,HeadJournal!$A$1:$L$890,COLUMN(HeadJournal!H$1),0),0)</f>
        <v>0</v>
      </c>
      <c r="P6214" s="30">
        <f>IFERROR(SUM(K6214:O6214)*VLOOKUP($A6214,HeadJournal!$A$1:$L$890,COLUMN(HeadJournal!H$1),0),0)</f>
        <v>0</v>
      </c>
      <c r="Q6214" s="29"/>
      <c r="R6214" s="31"/>
      <c r="S6214" s="31"/>
      <c r="T6214" s="95" t="str">
        <f t="shared" si="454"/>
        <v/>
      </c>
      <c r="U6214" s="32">
        <f t="shared" si="455"/>
        <v>0</v>
      </c>
      <c r="V6214" s="22" t="str">
        <f t="shared" si="456"/>
        <v/>
      </c>
      <c r="X6214" s="33"/>
      <c r="Y6214" s="33"/>
    </row>
    <row r="6215" spans="1:25" x14ac:dyDescent="0.2">
      <c r="A6215" s="93"/>
      <c r="B6215" s="94" t="str">
        <f>IFERROR(VLOOKUP($A6215,HeadJournal!$A$1:$NTR$890,COLUMN(HeadJournal!B$1),0),"")</f>
        <v/>
      </c>
      <c r="C6215" s="94" t="str">
        <f>IFERROR(VLOOKUP($A6215,HeadJournal!$A$1:$NTR$890,COLUMN(HeadJournal!C$1),0),"")</f>
        <v/>
      </c>
      <c r="D6215" s="125" t="str">
        <f>IFERROR(VLOOKUP($A6215,HeadJournal!$A$1:$NTR$890,COLUMN(HeadJournal!D$1),0),"")</f>
        <v/>
      </c>
      <c r="E6215" s="95" t="str">
        <f>IFERROR(VLOOKUP($A6215,HeadJournal!$A$1:$NTR$890,COLUMN(HeadJournal!G$1),0),"")</f>
        <v/>
      </c>
      <c r="F6215" s="95" t="str">
        <f t="shared" si="453"/>
        <v/>
      </c>
      <c r="G6215" s="97"/>
      <c r="H6215" s="161"/>
      <c r="I6215" s="97"/>
      <c r="J6215" s="97"/>
      <c r="K6215" s="29"/>
      <c r="L6215" s="29"/>
      <c r="M6215" s="30">
        <f>IFERROR(VLOOKUP($A6215,HeadJournal!$A$1:$J$890,COLUMN(HeadJournal!I$1),0)*($K6215+$L6215)/(SUMIF($A:$A,$A6215,$K:$K)+SUMIF($A:$A,$A6215,$L:$L)),0)</f>
        <v>0</v>
      </c>
      <c r="N6215" s="30">
        <f>IFERROR((VLOOKUP($A6215,HeadJournal!$A$1:$K$890,COLUMN(HeadJournal!K$1),0)-VLOOKUP($A6215,HeadJournal!$A$1:$K$890,COLUMN(HeadJournal!J$1),0))*($K6215+$L6215)/(SUMIF($A:$A,$A6215,$K:$K)+SUMIF($A:$A,$A6215,$L:$L)),0)</f>
        <v>0</v>
      </c>
      <c r="O6215" s="30">
        <f>IFERROR((VLOOKUP($A6215,HeadJournal!$A$1:$L$890,COLUMN(HeadJournal!L$1),0)*($K6215+$L6215)/(SUMIF($A:$A,$A6215,$K:$K)+SUMIF($A:$A,$A6215,$L:$L)))/VLOOKUP($A6215,HeadJournal!$A$1:$L$890,COLUMN(HeadJournal!H$1),0),0)</f>
        <v>0</v>
      </c>
      <c r="P6215" s="30">
        <f>IFERROR(SUM(K6215:O6215)*VLOOKUP($A6215,HeadJournal!$A$1:$L$890,COLUMN(HeadJournal!H$1),0),0)</f>
        <v>0</v>
      </c>
      <c r="Q6215" s="29"/>
      <c r="R6215" s="31"/>
      <c r="S6215" s="31"/>
      <c r="T6215" s="95" t="str">
        <f t="shared" si="454"/>
        <v/>
      </c>
      <c r="U6215" s="32">
        <f t="shared" si="455"/>
        <v>0</v>
      </c>
      <c r="V6215" s="22" t="str">
        <f t="shared" si="456"/>
        <v/>
      </c>
      <c r="X6215" s="33"/>
      <c r="Y6215" s="33"/>
    </row>
    <row r="6216" spans="1:25" x14ac:dyDescent="0.2">
      <c r="A6216" s="93"/>
      <c r="B6216" s="94" t="str">
        <f>IFERROR(VLOOKUP($A6216,HeadJournal!$A$1:$NTR$890,COLUMN(HeadJournal!B$1),0),"")</f>
        <v/>
      </c>
      <c r="C6216" s="94" t="str">
        <f>IFERROR(VLOOKUP($A6216,HeadJournal!$A$1:$NTR$890,COLUMN(HeadJournal!C$1),0),"")</f>
        <v/>
      </c>
      <c r="D6216" s="125" t="str">
        <f>IFERROR(VLOOKUP($A6216,HeadJournal!$A$1:$NTR$890,COLUMN(HeadJournal!D$1),0),"")</f>
        <v/>
      </c>
      <c r="E6216" s="95" t="str">
        <f>IFERROR(VLOOKUP($A6216,HeadJournal!$A$1:$NTR$890,COLUMN(HeadJournal!G$1),0),"")</f>
        <v/>
      </c>
      <c r="F6216" s="95" t="str">
        <f t="shared" si="453"/>
        <v/>
      </c>
      <c r="G6216" s="97"/>
      <c r="H6216" s="161"/>
      <c r="I6216" s="97"/>
      <c r="J6216" s="97"/>
      <c r="K6216" s="29"/>
      <c r="L6216" s="29"/>
      <c r="M6216" s="30">
        <f>IFERROR(VLOOKUP($A6216,HeadJournal!$A$1:$J$890,COLUMN(HeadJournal!I$1),0)*($K6216+$L6216)/(SUMIF($A:$A,$A6216,$K:$K)+SUMIF($A:$A,$A6216,$L:$L)),0)</f>
        <v>0</v>
      </c>
      <c r="N6216" s="30">
        <f>IFERROR((VLOOKUP($A6216,HeadJournal!$A$1:$K$890,COLUMN(HeadJournal!K$1),0)-VLOOKUP($A6216,HeadJournal!$A$1:$K$890,COLUMN(HeadJournal!J$1),0))*($K6216+$L6216)/(SUMIF($A:$A,$A6216,$K:$K)+SUMIF($A:$A,$A6216,$L:$L)),0)</f>
        <v>0</v>
      </c>
      <c r="O6216" s="30">
        <f>IFERROR((VLOOKUP($A6216,HeadJournal!$A$1:$L$890,COLUMN(HeadJournal!L$1),0)*($K6216+$L6216)/(SUMIF($A:$A,$A6216,$K:$K)+SUMIF($A:$A,$A6216,$L:$L)))/VLOOKUP($A6216,HeadJournal!$A$1:$L$890,COLUMN(HeadJournal!H$1),0),0)</f>
        <v>0</v>
      </c>
      <c r="P6216" s="30">
        <f>IFERROR(SUM(K6216:O6216)*VLOOKUP($A6216,HeadJournal!$A$1:$L$890,COLUMN(HeadJournal!H$1),0),0)</f>
        <v>0</v>
      </c>
      <c r="Q6216" s="29"/>
      <c r="R6216" s="31"/>
      <c r="S6216" s="31"/>
      <c r="T6216" s="95" t="str">
        <f t="shared" si="454"/>
        <v/>
      </c>
      <c r="U6216" s="32">
        <f t="shared" si="455"/>
        <v>0</v>
      </c>
      <c r="V6216" s="22" t="str">
        <f t="shared" si="456"/>
        <v/>
      </c>
      <c r="X6216" s="33"/>
      <c r="Y6216" s="33"/>
    </row>
    <row r="6217" spans="1:25" x14ac:dyDescent="0.2">
      <c r="A6217" s="93"/>
      <c r="B6217" s="94" t="str">
        <f>IFERROR(VLOOKUP($A6217,HeadJournal!$A$1:$NTR$890,COLUMN(HeadJournal!B$1),0),"")</f>
        <v/>
      </c>
      <c r="C6217" s="94" t="str">
        <f>IFERROR(VLOOKUP($A6217,HeadJournal!$A$1:$NTR$890,COLUMN(HeadJournal!C$1),0),"")</f>
        <v/>
      </c>
      <c r="D6217" s="125" t="str">
        <f>IFERROR(VLOOKUP($A6217,HeadJournal!$A$1:$NTR$890,COLUMN(HeadJournal!D$1),0),"")</f>
        <v/>
      </c>
      <c r="E6217" s="95" t="str">
        <f>IFERROR(VLOOKUP($A6217,HeadJournal!$A$1:$NTR$890,COLUMN(HeadJournal!G$1),0),"")</f>
        <v/>
      </c>
      <c r="F6217" s="95" t="str">
        <f t="shared" si="453"/>
        <v/>
      </c>
      <c r="G6217" s="97"/>
      <c r="H6217" s="161"/>
      <c r="I6217" s="97"/>
      <c r="J6217" s="97"/>
      <c r="K6217" s="29"/>
      <c r="L6217" s="29"/>
      <c r="M6217" s="30">
        <f>IFERROR(VLOOKUP($A6217,HeadJournal!$A$1:$J$890,COLUMN(HeadJournal!I$1),0)*($K6217+$L6217)/(SUMIF($A:$A,$A6217,$K:$K)+SUMIF($A:$A,$A6217,$L:$L)),0)</f>
        <v>0</v>
      </c>
      <c r="N6217" s="30">
        <f>IFERROR((VLOOKUP($A6217,HeadJournal!$A$1:$K$890,COLUMN(HeadJournal!K$1),0)-VLOOKUP($A6217,HeadJournal!$A$1:$K$890,COLUMN(HeadJournal!J$1),0))*($K6217+$L6217)/(SUMIF($A:$A,$A6217,$K:$K)+SUMIF($A:$A,$A6217,$L:$L)),0)</f>
        <v>0</v>
      </c>
      <c r="O6217" s="30">
        <f>IFERROR((VLOOKUP($A6217,HeadJournal!$A$1:$L$890,COLUMN(HeadJournal!L$1),0)*($K6217+$L6217)/(SUMIF($A:$A,$A6217,$K:$K)+SUMIF($A:$A,$A6217,$L:$L)))/VLOOKUP($A6217,HeadJournal!$A$1:$L$890,COLUMN(HeadJournal!H$1),0),0)</f>
        <v>0</v>
      </c>
      <c r="P6217" s="30">
        <f>IFERROR(SUM(K6217:O6217)*VLOOKUP($A6217,HeadJournal!$A$1:$L$890,COLUMN(HeadJournal!H$1),0),0)</f>
        <v>0</v>
      </c>
      <c r="Q6217" s="29"/>
      <c r="R6217" s="31"/>
      <c r="S6217" s="31"/>
      <c r="T6217" s="95" t="str">
        <f t="shared" si="454"/>
        <v/>
      </c>
      <c r="U6217" s="32">
        <f t="shared" si="455"/>
        <v>0</v>
      </c>
      <c r="V6217" s="22" t="str">
        <f t="shared" si="456"/>
        <v/>
      </c>
      <c r="X6217" s="33"/>
      <c r="Y6217" s="33"/>
    </row>
    <row r="6218" spans="1:25" x14ac:dyDescent="0.2">
      <c r="A6218" s="93"/>
      <c r="B6218" s="94" t="str">
        <f>IFERROR(VLOOKUP($A6218,HeadJournal!$A$1:$NTR$890,COLUMN(HeadJournal!B$1),0),"")</f>
        <v/>
      </c>
      <c r="C6218" s="94" t="str">
        <f>IFERROR(VLOOKUP($A6218,HeadJournal!$A$1:$NTR$890,COLUMN(HeadJournal!C$1),0),"")</f>
        <v/>
      </c>
      <c r="D6218" s="125" t="str">
        <f>IFERROR(VLOOKUP($A6218,HeadJournal!$A$1:$NTR$890,COLUMN(HeadJournal!D$1),0),"")</f>
        <v/>
      </c>
      <c r="E6218" s="95" t="str">
        <f>IFERROR(VLOOKUP($A6218,HeadJournal!$A$1:$NTR$890,COLUMN(HeadJournal!G$1),0),"")</f>
        <v/>
      </c>
      <c r="F6218" s="95" t="str">
        <f t="shared" si="453"/>
        <v/>
      </c>
      <c r="G6218" s="97"/>
      <c r="H6218" s="161"/>
      <c r="I6218" s="97"/>
      <c r="J6218" s="97"/>
      <c r="K6218" s="29"/>
      <c r="L6218" s="29"/>
      <c r="M6218" s="30">
        <f>IFERROR(VLOOKUP($A6218,HeadJournal!$A$1:$J$890,COLUMN(HeadJournal!I$1),0)*($K6218+$L6218)/(SUMIF($A:$A,$A6218,$K:$K)+SUMIF($A:$A,$A6218,$L:$L)),0)</f>
        <v>0</v>
      </c>
      <c r="N6218" s="30">
        <f>IFERROR((VLOOKUP($A6218,HeadJournal!$A$1:$K$890,COLUMN(HeadJournal!K$1),0)-VLOOKUP($A6218,HeadJournal!$A$1:$K$890,COLUMN(HeadJournal!J$1),0))*($K6218+$L6218)/(SUMIF($A:$A,$A6218,$K:$K)+SUMIF($A:$A,$A6218,$L:$L)),0)</f>
        <v>0</v>
      </c>
      <c r="O6218" s="30">
        <f>IFERROR((VLOOKUP($A6218,HeadJournal!$A$1:$L$890,COLUMN(HeadJournal!L$1),0)*($K6218+$L6218)/(SUMIF($A:$A,$A6218,$K:$K)+SUMIF($A:$A,$A6218,$L:$L)))/VLOOKUP($A6218,HeadJournal!$A$1:$L$890,COLUMN(HeadJournal!H$1),0),0)</f>
        <v>0</v>
      </c>
      <c r="P6218" s="30">
        <f>IFERROR(SUM(K6218:O6218)*VLOOKUP($A6218,HeadJournal!$A$1:$L$890,COLUMN(HeadJournal!H$1),0),0)</f>
        <v>0</v>
      </c>
      <c r="Q6218" s="29"/>
      <c r="R6218" s="31"/>
      <c r="S6218" s="31"/>
      <c r="T6218" s="95" t="str">
        <f t="shared" si="454"/>
        <v/>
      </c>
      <c r="U6218" s="32">
        <f t="shared" si="455"/>
        <v>0</v>
      </c>
      <c r="V6218" s="22" t="str">
        <f t="shared" si="456"/>
        <v/>
      </c>
      <c r="X6218" s="33"/>
      <c r="Y6218" s="33"/>
    </row>
    <row r="6219" spans="1:25" x14ac:dyDescent="0.2">
      <c r="A6219" s="93"/>
      <c r="B6219" s="94" t="str">
        <f>IFERROR(VLOOKUP($A6219,HeadJournal!$A$1:$NTR$890,COLUMN(HeadJournal!B$1),0),"")</f>
        <v/>
      </c>
      <c r="C6219" s="94" t="str">
        <f>IFERROR(VLOOKUP($A6219,HeadJournal!$A$1:$NTR$890,COLUMN(HeadJournal!C$1),0),"")</f>
        <v/>
      </c>
      <c r="D6219" s="125" t="str">
        <f>IFERROR(VLOOKUP($A6219,HeadJournal!$A$1:$NTR$890,COLUMN(HeadJournal!D$1),0),"")</f>
        <v/>
      </c>
      <c r="E6219" s="95" t="str">
        <f>IFERROR(VLOOKUP($A6219,HeadJournal!$A$1:$NTR$890,COLUMN(HeadJournal!G$1),0),"")</f>
        <v/>
      </c>
      <c r="F6219" s="95" t="str">
        <f t="shared" si="453"/>
        <v/>
      </c>
      <c r="G6219" s="97"/>
      <c r="H6219" s="161"/>
      <c r="I6219" s="97"/>
      <c r="J6219" s="97"/>
      <c r="K6219" s="29"/>
      <c r="L6219" s="29"/>
      <c r="M6219" s="30">
        <f>IFERROR(VLOOKUP($A6219,HeadJournal!$A$1:$J$890,COLUMN(HeadJournal!I$1),0)*($K6219+$L6219)/(SUMIF($A:$A,$A6219,$K:$K)+SUMIF($A:$A,$A6219,$L:$L)),0)</f>
        <v>0</v>
      </c>
      <c r="N6219" s="30">
        <f>IFERROR((VLOOKUP($A6219,HeadJournal!$A$1:$K$890,COLUMN(HeadJournal!K$1),0)-VLOOKUP($A6219,HeadJournal!$A$1:$K$890,COLUMN(HeadJournal!J$1),0))*($K6219+$L6219)/(SUMIF($A:$A,$A6219,$K:$K)+SUMIF($A:$A,$A6219,$L:$L)),0)</f>
        <v>0</v>
      </c>
      <c r="O6219" s="30">
        <f>IFERROR((VLOOKUP($A6219,HeadJournal!$A$1:$L$890,COLUMN(HeadJournal!L$1),0)*($K6219+$L6219)/(SUMIF($A:$A,$A6219,$K:$K)+SUMIF($A:$A,$A6219,$L:$L)))/VLOOKUP($A6219,HeadJournal!$A$1:$L$890,COLUMN(HeadJournal!H$1),0),0)</f>
        <v>0</v>
      </c>
      <c r="P6219" s="30">
        <f>IFERROR(SUM(K6219:O6219)*VLOOKUP($A6219,HeadJournal!$A$1:$L$890,COLUMN(HeadJournal!H$1),0),0)</f>
        <v>0</v>
      </c>
      <c r="Q6219" s="29"/>
      <c r="R6219" s="31"/>
      <c r="S6219" s="31"/>
      <c r="T6219" s="95" t="str">
        <f t="shared" si="454"/>
        <v/>
      </c>
      <c r="U6219" s="32">
        <f t="shared" si="455"/>
        <v>0</v>
      </c>
      <c r="V6219" s="22" t="str">
        <f t="shared" si="456"/>
        <v/>
      </c>
      <c r="X6219" s="33"/>
      <c r="Y6219" s="33"/>
    </row>
    <row r="6220" spans="1:25" x14ac:dyDescent="0.2">
      <c r="A6220" s="93"/>
      <c r="B6220" s="94" t="str">
        <f>IFERROR(VLOOKUP($A6220,HeadJournal!$A$1:$NTR$890,COLUMN(HeadJournal!B$1),0),"")</f>
        <v/>
      </c>
      <c r="C6220" s="94" t="str">
        <f>IFERROR(VLOOKUP($A6220,HeadJournal!$A$1:$NTR$890,COLUMN(HeadJournal!C$1),0),"")</f>
        <v/>
      </c>
      <c r="D6220" s="125" t="str">
        <f>IFERROR(VLOOKUP($A6220,HeadJournal!$A$1:$NTR$890,COLUMN(HeadJournal!D$1),0),"")</f>
        <v/>
      </c>
      <c r="E6220" s="95" t="str">
        <f>IFERROR(VLOOKUP($A6220,HeadJournal!$A$1:$NTR$890,COLUMN(HeadJournal!G$1),0),"")</f>
        <v/>
      </c>
      <c r="F6220" s="95" t="str">
        <f t="shared" si="453"/>
        <v/>
      </c>
      <c r="G6220" s="97"/>
      <c r="H6220" s="161"/>
      <c r="I6220" s="97"/>
      <c r="J6220" s="97"/>
      <c r="K6220" s="29"/>
      <c r="L6220" s="29"/>
      <c r="M6220" s="30">
        <f>IFERROR(VLOOKUP($A6220,HeadJournal!$A$1:$J$890,COLUMN(HeadJournal!I$1),0)*($K6220+$L6220)/(SUMIF($A:$A,$A6220,$K:$K)+SUMIF($A:$A,$A6220,$L:$L)),0)</f>
        <v>0</v>
      </c>
      <c r="N6220" s="30">
        <f>IFERROR((VLOOKUP($A6220,HeadJournal!$A$1:$K$890,COLUMN(HeadJournal!K$1),0)-VLOOKUP($A6220,HeadJournal!$A$1:$K$890,COLUMN(HeadJournal!J$1),0))*($K6220+$L6220)/(SUMIF($A:$A,$A6220,$K:$K)+SUMIF($A:$A,$A6220,$L:$L)),0)</f>
        <v>0</v>
      </c>
      <c r="O6220" s="30">
        <f>IFERROR((VLOOKUP($A6220,HeadJournal!$A$1:$L$890,COLUMN(HeadJournal!L$1),0)*($K6220+$L6220)/(SUMIF($A:$A,$A6220,$K:$K)+SUMIF($A:$A,$A6220,$L:$L)))/VLOOKUP($A6220,HeadJournal!$A$1:$L$890,COLUMN(HeadJournal!H$1),0),0)</f>
        <v>0</v>
      </c>
      <c r="P6220" s="30">
        <f>IFERROR(SUM(K6220:O6220)*VLOOKUP($A6220,HeadJournal!$A$1:$L$890,COLUMN(HeadJournal!H$1),0),0)</f>
        <v>0</v>
      </c>
      <c r="Q6220" s="29"/>
      <c r="R6220" s="31"/>
      <c r="S6220" s="31"/>
      <c r="T6220" s="95" t="str">
        <f t="shared" si="454"/>
        <v/>
      </c>
      <c r="U6220" s="32">
        <f t="shared" si="455"/>
        <v>0</v>
      </c>
      <c r="V6220" s="22" t="str">
        <f t="shared" si="456"/>
        <v/>
      </c>
      <c r="X6220" s="33"/>
      <c r="Y6220" s="33"/>
    </row>
    <row r="6221" spans="1:25" x14ac:dyDescent="0.2">
      <c r="A6221" s="93"/>
      <c r="B6221" s="94" t="str">
        <f>IFERROR(VLOOKUP($A6221,HeadJournal!$A$1:$NTR$890,COLUMN(HeadJournal!B$1),0),"")</f>
        <v/>
      </c>
      <c r="C6221" s="94" t="str">
        <f>IFERROR(VLOOKUP($A6221,HeadJournal!$A$1:$NTR$890,COLUMN(HeadJournal!C$1),0),"")</f>
        <v/>
      </c>
      <c r="D6221" s="125" t="str">
        <f>IFERROR(VLOOKUP($A6221,HeadJournal!$A$1:$NTR$890,COLUMN(HeadJournal!D$1),0),"")</f>
        <v/>
      </c>
      <c r="E6221" s="95" t="str">
        <f>IFERROR(VLOOKUP($A6221,HeadJournal!$A$1:$NTR$890,COLUMN(HeadJournal!G$1),0),"")</f>
        <v/>
      </c>
      <c r="F6221" s="95" t="str">
        <f t="shared" si="453"/>
        <v/>
      </c>
      <c r="G6221" s="97"/>
      <c r="H6221" s="161"/>
      <c r="I6221" s="97"/>
      <c r="J6221" s="97"/>
      <c r="K6221" s="29"/>
      <c r="L6221" s="29"/>
      <c r="M6221" s="30">
        <f>IFERROR(VLOOKUP($A6221,HeadJournal!$A$1:$J$890,COLUMN(HeadJournal!I$1),0)*($K6221+$L6221)/(SUMIF($A:$A,$A6221,$K:$K)+SUMIF($A:$A,$A6221,$L:$L)),0)</f>
        <v>0</v>
      </c>
      <c r="N6221" s="30">
        <f>IFERROR((VLOOKUP($A6221,HeadJournal!$A$1:$K$890,COLUMN(HeadJournal!K$1),0)-VLOOKUP($A6221,HeadJournal!$A$1:$K$890,COLUMN(HeadJournal!J$1),0))*($K6221+$L6221)/(SUMIF($A:$A,$A6221,$K:$K)+SUMIF($A:$A,$A6221,$L:$L)),0)</f>
        <v>0</v>
      </c>
      <c r="O6221" s="30">
        <f>IFERROR((VLOOKUP($A6221,HeadJournal!$A$1:$L$890,COLUMN(HeadJournal!L$1),0)*($K6221+$L6221)/(SUMIF($A:$A,$A6221,$K:$K)+SUMIF($A:$A,$A6221,$L:$L)))/VLOOKUP($A6221,HeadJournal!$A$1:$L$890,COLUMN(HeadJournal!H$1),0),0)</f>
        <v>0</v>
      </c>
      <c r="P6221" s="30">
        <f>IFERROR(SUM(K6221:O6221)*VLOOKUP($A6221,HeadJournal!$A$1:$L$890,COLUMN(HeadJournal!H$1),0),0)</f>
        <v>0</v>
      </c>
      <c r="Q6221" s="29"/>
      <c r="R6221" s="31"/>
      <c r="S6221" s="31"/>
      <c r="T6221" s="95" t="str">
        <f t="shared" si="454"/>
        <v/>
      </c>
      <c r="U6221" s="32">
        <f t="shared" si="455"/>
        <v>0</v>
      </c>
      <c r="V6221" s="22" t="str">
        <f t="shared" si="456"/>
        <v/>
      </c>
      <c r="X6221" s="33"/>
      <c r="Y6221" s="33"/>
    </row>
    <row r="6222" spans="1:25" x14ac:dyDescent="0.2">
      <c r="A6222" s="93"/>
      <c r="B6222" s="94" t="str">
        <f>IFERROR(VLOOKUP($A6222,HeadJournal!$A$1:$NTR$890,COLUMN(HeadJournal!B$1),0),"")</f>
        <v/>
      </c>
      <c r="C6222" s="94" t="str">
        <f>IFERROR(VLOOKUP($A6222,HeadJournal!$A$1:$NTR$890,COLUMN(HeadJournal!C$1),0),"")</f>
        <v/>
      </c>
      <c r="D6222" s="125" t="str">
        <f>IFERROR(VLOOKUP($A6222,HeadJournal!$A$1:$NTR$890,COLUMN(HeadJournal!D$1),0),"")</f>
        <v/>
      </c>
      <c r="E6222" s="95" t="str">
        <f>IFERROR(VLOOKUP($A6222,HeadJournal!$A$1:$NTR$890,COLUMN(HeadJournal!G$1),0),"")</f>
        <v/>
      </c>
      <c r="F6222" s="95" t="str">
        <f t="shared" si="453"/>
        <v/>
      </c>
      <c r="G6222" s="97"/>
      <c r="H6222" s="161"/>
      <c r="I6222" s="97"/>
      <c r="J6222" s="97"/>
      <c r="K6222" s="29"/>
      <c r="L6222" s="29"/>
      <c r="M6222" s="30">
        <f>IFERROR(VLOOKUP($A6222,HeadJournal!$A$1:$J$890,COLUMN(HeadJournal!I$1),0)*($K6222+$L6222)/(SUMIF($A:$A,$A6222,$K:$K)+SUMIF($A:$A,$A6222,$L:$L)),0)</f>
        <v>0</v>
      </c>
      <c r="N6222" s="30">
        <f>IFERROR((VLOOKUP($A6222,HeadJournal!$A$1:$K$890,COLUMN(HeadJournal!K$1),0)-VLOOKUP($A6222,HeadJournal!$A$1:$K$890,COLUMN(HeadJournal!J$1),0))*($K6222+$L6222)/(SUMIF($A:$A,$A6222,$K:$K)+SUMIF($A:$A,$A6222,$L:$L)),0)</f>
        <v>0</v>
      </c>
      <c r="O6222" s="30">
        <f>IFERROR((VLOOKUP($A6222,HeadJournal!$A$1:$L$890,COLUMN(HeadJournal!L$1),0)*($K6222+$L6222)/(SUMIF($A:$A,$A6222,$K:$K)+SUMIF($A:$A,$A6222,$L:$L)))/VLOOKUP($A6222,HeadJournal!$A$1:$L$890,COLUMN(HeadJournal!H$1),0),0)</f>
        <v>0</v>
      </c>
      <c r="P6222" s="30">
        <f>IFERROR(SUM(K6222:O6222)*VLOOKUP($A6222,HeadJournal!$A$1:$L$890,COLUMN(HeadJournal!H$1),0),0)</f>
        <v>0</v>
      </c>
      <c r="Q6222" s="29"/>
      <c r="R6222" s="31"/>
      <c r="S6222" s="31"/>
      <c r="T6222" s="95" t="str">
        <f t="shared" si="454"/>
        <v/>
      </c>
      <c r="U6222" s="32">
        <f t="shared" si="455"/>
        <v>0</v>
      </c>
      <c r="V6222" s="22" t="str">
        <f t="shared" si="456"/>
        <v/>
      </c>
      <c r="X6222" s="33"/>
      <c r="Y6222" s="33"/>
    </row>
    <row r="6223" spans="1:25" x14ac:dyDescent="0.2">
      <c r="A6223" s="93"/>
      <c r="B6223" s="94" t="str">
        <f>IFERROR(VLOOKUP($A6223,HeadJournal!$A$1:$NTR$890,COLUMN(HeadJournal!B$1),0),"")</f>
        <v/>
      </c>
      <c r="C6223" s="94" t="str">
        <f>IFERROR(VLOOKUP($A6223,HeadJournal!$A$1:$NTR$890,COLUMN(HeadJournal!C$1),0),"")</f>
        <v/>
      </c>
      <c r="D6223" s="125" t="str">
        <f>IFERROR(VLOOKUP($A6223,HeadJournal!$A$1:$NTR$890,COLUMN(HeadJournal!D$1),0),"")</f>
        <v/>
      </c>
      <c r="E6223" s="95" t="str">
        <f>IFERROR(VLOOKUP($A6223,HeadJournal!$A$1:$NTR$890,COLUMN(HeadJournal!G$1),0),"")</f>
        <v/>
      </c>
      <c r="F6223" s="95" t="str">
        <f t="shared" si="453"/>
        <v/>
      </c>
      <c r="G6223" s="97"/>
      <c r="H6223" s="161"/>
      <c r="I6223" s="97"/>
      <c r="J6223" s="97"/>
      <c r="K6223" s="29"/>
      <c r="L6223" s="29"/>
      <c r="M6223" s="30">
        <f>IFERROR(VLOOKUP($A6223,HeadJournal!$A$1:$J$890,COLUMN(HeadJournal!I$1),0)*($K6223+$L6223)/(SUMIF($A:$A,$A6223,$K:$K)+SUMIF($A:$A,$A6223,$L:$L)),0)</f>
        <v>0</v>
      </c>
      <c r="N6223" s="30">
        <f>IFERROR((VLOOKUP($A6223,HeadJournal!$A$1:$K$890,COLUMN(HeadJournal!K$1),0)-VLOOKUP($A6223,HeadJournal!$A$1:$K$890,COLUMN(HeadJournal!J$1),0))*($K6223+$L6223)/(SUMIF($A:$A,$A6223,$K:$K)+SUMIF($A:$A,$A6223,$L:$L)),0)</f>
        <v>0</v>
      </c>
      <c r="O6223" s="30">
        <f>IFERROR((VLOOKUP($A6223,HeadJournal!$A$1:$L$890,COLUMN(HeadJournal!L$1),0)*($K6223+$L6223)/(SUMIF($A:$A,$A6223,$K:$K)+SUMIF($A:$A,$A6223,$L:$L)))/VLOOKUP($A6223,HeadJournal!$A$1:$L$890,COLUMN(HeadJournal!H$1),0),0)</f>
        <v>0</v>
      </c>
      <c r="P6223" s="30">
        <f>IFERROR(SUM(K6223:O6223)*VLOOKUP($A6223,HeadJournal!$A$1:$L$890,COLUMN(HeadJournal!H$1),0),0)</f>
        <v>0</v>
      </c>
      <c r="Q6223" s="29"/>
      <c r="R6223" s="31"/>
      <c r="S6223" s="31"/>
      <c r="T6223" s="95" t="str">
        <f t="shared" si="454"/>
        <v/>
      </c>
      <c r="U6223" s="32">
        <f t="shared" si="455"/>
        <v>0</v>
      </c>
      <c r="V6223" s="22" t="str">
        <f t="shared" si="456"/>
        <v/>
      </c>
      <c r="X6223" s="33"/>
      <c r="Y6223" s="33"/>
    </row>
    <row r="6224" spans="1:25" x14ac:dyDescent="0.2">
      <c r="A6224" s="93"/>
      <c r="B6224" s="94" t="str">
        <f>IFERROR(VLOOKUP($A6224,HeadJournal!$A$1:$NTR$890,COLUMN(HeadJournal!B$1),0),"")</f>
        <v/>
      </c>
      <c r="C6224" s="94" t="str">
        <f>IFERROR(VLOOKUP($A6224,HeadJournal!$A$1:$NTR$890,COLUMN(HeadJournal!C$1),0),"")</f>
        <v/>
      </c>
      <c r="D6224" s="125" t="str">
        <f>IFERROR(VLOOKUP($A6224,HeadJournal!$A$1:$NTR$890,COLUMN(HeadJournal!D$1),0),"")</f>
        <v/>
      </c>
      <c r="E6224" s="95" t="str">
        <f>IFERROR(VLOOKUP($A6224,HeadJournal!$A$1:$NTR$890,COLUMN(HeadJournal!G$1),0),"")</f>
        <v/>
      </c>
      <c r="F6224" s="95" t="str">
        <f t="shared" si="453"/>
        <v/>
      </c>
      <c r="G6224" s="97"/>
      <c r="H6224" s="161"/>
      <c r="I6224" s="97"/>
      <c r="J6224" s="97"/>
      <c r="K6224" s="29"/>
      <c r="L6224" s="29"/>
      <c r="M6224" s="30">
        <f>IFERROR(VLOOKUP($A6224,HeadJournal!$A$1:$J$890,COLUMN(HeadJournal!I$1),0)*($K6224+$L6224)/(SUMIF($A:$A,$A6224,$K:$K)+SUMIF($A:$A,$A6224,$L:$L)),0)</f>
        <v>0</v>
      </c>
      <c r="N6224" s="30">
        <f>IFERROR((VLOOKUP($A6224,HeadJournal!$A$1:$K$890,COLUMN(HeadJournal!K$1),0)-VLOOKUP($A6224,HeadJournal!$A$1:$K$890,COLUMN(HeadJournal!J$1),0))*($K6224+$L6224)/(SUMIF($A:$A,$A6224,$K:$K)+SUMIF($A:$A,$A6224,$L:$L)),0)</f>
        <v>0</v>
      </c>
      <c r="O6224" s="30">
        <f>IFERROR((VLOOKUP($A6224,HeadJournal!$A$1:$L$890,COLUMN(HeadJournal!L$1),0)*($K6224+$L6224)/(SUMIF($A:$A,$A6224,$K:$K)+SUMIF($A:$A,$A6224,$L:$L)))/VLOOKUP($A6224,HeadJournal!$A$1:$L$890,COLUMN(HeadJournal!H$1),0),0)</f>
        <v>0</v>
      </c>
      <c r="P6224" s="30">
        <f>IFERROR(SUM(K6224:O6224)*VLOOKUP($A6224,HeadJournal!$A$1:$L$890,COLUMN(HeadJournal!H$1),0),0)</f>
        <v>0</v>
      </c>
      <c r="Q6224" s="29"/>
      <c r="R6224" s="31"/>
      <c r="S6224" s="31"/>
      <c r="T6224" s="95" t="str">
        <f t="shared" si="454"/>
        <v/>
      </c>
      <c r="U6224" s="32">
        <f t="shared" si="455"/>
        <v>0</v>
      </c>
      <c r="V6224" s="22" t="str">
        <f t="shared" si="456"/>
        <v/>
      </c>
      <c r="X6224" s="33"/>
      <c r="Y6224" s="33"/>
    </row>
    <row r="6225" spans="1:25" x14ac:dyDescent="0.2">
      <c r="A6225" s="93"/>
      <c r="B6225" s="94" t="str">
        <f>IFERROR(VLOOKUP($A6225,HeadJournal!$A$1:$NTR$890,COLUMN(HeadJournal!B$1),0),"")</f>
        <v/>
      </c>
      <c r="C6225" s="94" t="str">
        <f>IFERROR(VLOOKUP($A6225,HeadJournal!$A$1:$NTR$890,COLUMN(HeadJournal!C$1),0),"")</f>
        <v/>
      </c>
      <c r="D6225" s="125" t="str">
        <f>IFERROR(VLOOKUP($A6225,HeadJournal!$A$1:$NTR$890,COLUMN(HeadJournal!D$1),0),"")</f>
        <v/>
      </c>
      <c r="E6225" s="95" t="str">
        <f>IFERROR(VLOOKUP($A6225,HeadJournal!$A$1:$NTR$890,COLUMN(HeadJournal!G$1),0),"")</f>
        <v/>
      </c>
      <c r="F6225" s="95" t="str">
        <f t="shared" si="453"/>
        <v/>
      </c>
      <c r="G6225" s="97"/>
      <c r="H6225" s="161"/>
      <c r="I6225" s="97"/>
      <c r="J6225" s="97"/>
      <c r="K6225" s="29"/>
      <c r="L6225" s="29"/>
      <c r="M6225" s="30">
        <f>IFERROR(VLOOKUP($A6225,HeadJournal!$A$1:$J$890,COLUMN(HeadJournal!I$1),0)*($K6225+$L6225)/(SUMIF($A:$A,$A6225,$K:$K)+SUMIF($A:$A,$A6225,$L:$L)),0)</f>
        <v>0</v>
      </c>
      <c r="N6225" s="30">
        <f>IFERROR((VLOOKUP($A6225,HeadJournal!$A$1:$K$890,COLUMN(HeadJournal!K$1),0)-VLOOKUP($A6225,HeadJournal!$A$1:$K$890,COLUMN(HeadJournal!J$1),0))*($K6225+$L6225)/(SUMIF($A:$A,$A6225,$K:$K)+SUMIF($A:$A,$A6225,$L:$L)),0)</f>
        <v>0</v>
      </c>
      <c r="O6225" s="30">
        <f>IFERROR((VLOOKUP($A6225,HeadJournal!$A$1:$L$890,COLUMN(HeadJournal!L$1),0)*($K6225+$L6225)/(SUMIF($A:$A,$A6225,$K:$K)+SUMIF($A:$A,$A6225,$L:$L)))/VLOOKUP($A6225,HeadJournal!$A$1:$L$890,COLUMN(HeadJournal!H$1),0),0)</f>
        <v>0</v>
      </c>
      <c r="P6225" s="30">
        <f>IFERROR(SUM(K6225:O6225)*VLOOKUP($A6225,HeadJournal!$A$1:$L$890,COLUMN(HeadJournal!H$1),0),0)</f>
        <v>0</v>
      </c>
      <c r="Q6225" s="29"/>
      <c r="R6225" s="31"/>
      <c r="S6225" s="31"/>
      <c r="T6225" s="95" t="str">
        <f t="shared" si="454"/>
        <v/>
      </c>
      <c r="U6225" s="32">
        <f t="shared" si="455"/>
        <v>0</v>
      </c>
      <c r="V6225" s="22" t="str">
        <f t="shared" si="456"/>
        <v/>
      </c>
      <c r="X6225" s="33"/>
      <c r="Y6225" s="33"/>
    </row>
    <row r="6226" spans="1:25" x14ac:dyDescent="0.2">
      <c r="A6226" s="93"/>
      <c r="B6226" s="94" t="str">
        <f>IFERROR(VLOOKUP($A6226,HeadJournal!$A$1:$NTR$890,COLUMN(HeadJournal!B$1),0),"")</f>
        <v/>
      </c>
      <c r="C6226" s="94" t="str">
        <f>IFERROR(VLOOKUP($A6226,HeadJournal!$A$1:$NTR$890,COLUMN(HeadJournal!C$1),0),"")</f>
        <v/>
      </c>
      <c r="D6226" s="125" t="str">
        <f>IFERROR(VLOOKUP($A6226,HeadJournal!$A$1:$NTR$890,COLUMN(HeadJournal!D$1),0),"")</f>
        <v/>
      </c>
      <c r="E6226" s="95" t="str">
        <f>IFERROR(VLOOKUP($A6226,HeadJournal!$A$1:$NTR$890,COLUMN(HeadJournal!G$1),0),"")</f>
        <v/>
      </c>
      <c r="F6226" s="95" t="str">
        <f t="shared" si="453"/>
        <v/>
      </c>
      <c r="G6226" s="97"/>
      <c r="H6226" s="161"/>
      <c r="I6226" s="97"/>
      <c r="J6226" s="97"/>
      <c r="K6226" s="29"/>
      <c r="L6226" s="29"/>
      <c r="M6226" s="30">
        <f>IFERROR(VLOOKUP($A6226,HeadJournal!$A$1:$J$890,COLUMN(HeadJournal!I$1),0)*($K6226+$L6226)/(SUMIF($A:$A,$A6226,$K:$K)+SUMIF($A:$A,$A6226,$L:$L)),0)</f>
        <v>0</v>
      </c>
      <c r="N6226" s="30">
        <f>IFERROR((VLOOKUP($A6226,HeadJournal!$A$1:$K$890,COLUMN(HeadJournal!K$1),0)-VLOOKUP($A6226,HeadJournal!$A$1:$K$890,COLUMN(HeadJournal!J$1),0))*($K6226+$L6226)/(SUMIF($A:$A,$A6226,$K:$K)+SUMIF($A:$A,$A6226,$L:$L)),0)</f>
        <v>0</v>
      </c>
      <c r="O6226" s="30">
        <f>IFERROR((VLOOKUP($A6226,HeadJournal!$A$1:$L$890,COLUMN(HeadJournal!L$1),0)*($K6226+$L6226)/(SUMIF($A:$A,$A6226,$K:$K)+SUMIF($A:$A,$A6226,$L:$L)))/VLOOKUP($A6226,HeadJournal!$A$1:$L$890,COLUMN(HeadJournal!H$1),0),0)</f>
        <v>0</v>
      </c>
      <c r="P6226" s="30">
        <f>IFERROR(SUM(K6226:O6226)*VLOOKUP($A6226,HeadJournal!$A$1:$L$890,COLUMN(HeadJournal!H$1),0),0)</f>
        <v>0</v>
      </c>
      <c r="Q6226" s="29"/>
      <c r="R6226" s="31"/>
      <c r="S6226" s="31"/>
      <c r="T6226" s="95" t="str">
        <f t="shared" si="454"/>
        <v/>
      </c>
      <c r="U6226" s="32">
        <f t="shared" si="455"/>
        <v>0</v>
      </c>
      <c r="V6226" s="22" t="str">
        <f t="shared" si="456"/>
        <v/>
      </c>
      <c r="X6226" s="33"/>
      <c r="Y6226" s="33"/>
    </row>
    <row r="6227" spans="1:25" x14ac:dyDescent="0.2">
      <c r="A6227" s="93"/>
      <c r="B6227" s="94" t="str">
        <f>IFERROR(VLOOKUP($A6227,HeadJournal!$A$1:$NTR$890,COLUMN(HeadJournal!B$1),0),"")</f>
        <v/>
      </c>
      <c r="C6227" s="94" t="str">
        <f>IFERROR(VLOOKUP($A6227,HeadJournal!$A$1:$NTR$890,COLUMN(HeadJournal!C$1),0),"")</f>
        <v/>
      </c>
      <c r="D6227" s="125" t="str">
        <f>IFERROR(VLOOKUP($A6227,HeadJournal!$A$1:$NTR$890,COLUMN(HeadJournal!D$1),0),"")</f>
        <v/>
      </c>
      <c r="E6227" s="95" t="str">
        <f>IFERROR(VLOOKUP($A6227,HeadJournal!$A$1:$NTR$890,COLUMN(HeadJournal!G$1),0),"")</f>
        <v/>
      </c>
      <c r="F6227" s="95" t="str">
        <f t="shared" si="453"/>
        <v/>
      </c>
      <c r="G6227" s="97"/>
      <c r="H6227" s="161"/>
      <c r="I6227" s="97"/>
      <c r="J6227" s="97"/>
      <c r="K6227" s="29"/>
      <c r="L6227" s="29"/>
      <c r="M6227" s="30">
        <f>IFERROR(VLOOKUP($A6227,HeadJournal!$A$1:$J$890,COLUMN(HeadJournal!I$1),0)*($K6227+$L6227)/(SUMIF($A:$A,$A6227,$K:$K)+SUMIF($A:$A,$A6227,$L:$L)),0)</f>
        <v>0</v>
      </c>
      <c r="N6227" s="30">
        <f>IFERROR((VLOOKUP($A6227,HeadJournal!$A$1:$K$890,COLUMN(HeadJournal!K$1),0)-VLOOKUP($A6227,HeadJournal!$A$1:$K$890,COLUMN(HeadJournal!J$1),0))*($K6227+$L6227)/(SUMIF($A:$A,$A6227,$K:$K)+SUMIF($A:$A,$A6227,$L:$L)),0)</f>
        <v>0</v>
      </c>
      <c r="O6227" s="30">
        <f>IFERROR((VLOOKUP($A6227,HeadJournal!$A$1:$L$890,COLUMN(HeadJournal!L$1),0)*($K6227+$L6227)/(SUMIF($A:$A,$A6227,$K:$K)+SUMIF($A:$A,$A6227,$L:$L)))/VLOOKUP($A6227,HeadJournal!$A$1:$L$890,COLUMN(HeadJournal!H$1),0),0)</f>
        <v>0</v>
      </c>
      <c r="P6227" s="30">
        <f>IFERROR(SUM(K6227:O6227)*VLOOKUP($A6227,HeadJournal!$A$1:$L$890,COLUMN(HeadJournal!H$1),0),0)</f>
        <v>0</v>
      </c>
      <c r="Q6227" s="29"/>
      <c r="R6227" s="31"/>
      <c r="S6227" s="31"/>
      <c r="T6227" s="95" t="str">
        <f t="shared" si="454"/>
        <v/>
      </c>
      <c r="U6227" s="32">
        <f t="shared" si="455"/>
        <v>0</v>
      </c>
      <c r="V6227" s="22" t="str">
        <f t="shared" si="456"/>
        <v/>
      </c>
      <c r="X6227" s="33"/>
      <c r="Y6227" s="33"/>
    </row>
    <row r="6228" spans="1:25" x14ac:dyDescent="0.2">
      <c r="A6228" s="93"/>
      <c r="B6228" s="94" t="str">
        <f>IFERROR(VLOOKUP($A6228,HeadJournal!$A$1:$NTR$890,COLUMN(HeadJournal!B$1),0),"")</f>
        <v/>
      </c>
      <c r="C6228" s="94" t="str">
        <f>IFERROR(VLOOKUP($A6228,HeadJournal!$A$1:$NTR$890,COLUMN(HeadJournal!C$1),0),"")</f>
        <v/>
      </c>
      <c r="D6228" s="125" t="str">
        <f>IFERROR(VLOOKUP($A6228,HeadJournal!$A$1:$NTR$890,COLUMN(HeadJournal!D$1),0),"")</f>
        <v/>
      </c>
      <c r="E6228" s="95" t="str">
        <f>IFERROR(VLOOKUP($A6228,HeadJournal!$A$1:$NTR$890,COLUMN(HeadJournal!G$1),0),"")</f>
        <v/>
      </c>
      <c r="F6228" s="95" t="str">
        <f t="shared" si="453"/>
        <v/>
      </c>
      <c r="G6228" s="97"/>
      <c r="H6228" s="161"/>
      <c r="I6228" s="97"/>
      <c r="J6228" s="97"/>
      <c r="K6228" s="29"/>
      <c r="L6228" s="29"/>
      <c r="M6228" s="30">
        <f>IFERROR(VLOOKUP($A6228,HeadJournal!$A$1:$J$890,COLUMN(HeadJournal!I$1),0)*($K6228+$L6228)/(SUMIF($A:$A,$A6228,$K:$K)+SUMIF($A:$A,$A6228,$L:$L)),0)</f>
        <v>0</v>
      </c>
      <c r="N6228" s="30">
        <f>IFERROR((VLOOKUP($A6228,HeadJournal!$A$1:$K$890,COLUMN(HeadJournal!K$1),0)-VLOOKUP($A6228,HeadJournal!$A$1:$K$890,COLUMN(HeadJournal!J$1),0))*($K6228+$L6228)/(SUMIF($A:$A,$A6228,$K:$K)+SUMIF($A:$A,$A6228,$L:$L)),0)</f>
        <v>0</v>
      </c>
      <c r="O6228" s="30">
        <f>IFERROR((VLOOKUP($A6228,HeadJournal!$A$1:$L$890,COLUMN(HeadJournal!L$1),0)*($K6228+$L6228)/(SUMIF($A:$A,$A6228,$K:$K)+SUMIF($A:$A,$A6228,$L:$L)))/VLOOKUP($A6228,HeadJournal!$A$1:$L$890,COLUMN(HeadJournal!H$1),0),0)</f>
        <v>0</v>
      </c>
      <c r="P6228" s="30">
        <f>IFERROR(SUM(K6228:O6228)*VLOOKUP($A6228,HeadJournal!$A$1:$L$890,COLUMN(HeadJournal!H$1),0),0)</f>
        <v>0</v>
      </c>
      <c r="Q6228" s="29"/>
      <c r="R6228" s="31"/>
      <c r="S6228" s="31"/>
      <c r="T6228" s="95" t="str">
        <f t="shared" si="454"/>
        <v/>
      </c>
      <c r="U6228" s="32">
        <f t="shared" si="455"/>
        <v>0</v>
      </c>
      <c r="V6228" s="22" t="str">
        <f t="shared" si="456"/>
        <v/>
      </c>
      <c r="X6228" s="33"/>
      <c r="Y6228" s="33"/>
    </row>
    <row r="6229" spans="1:25" x14ac:dyDescent="0.2">
      <c r="A6229" s="93"/>
      <c r="B6229" s="94" t="str">
        <f>IFERROR(VLOOKUP($A6229,HeadJournal!$A$1:$NTR$890,COLUMN(HeadJournal!B$1),0),"")</f>
        <v/>
      </c>
      <c r="C6229" s="94" t="str">
        <f>IFERROR(VLOOKUP($A6229,HeadJournal!$A$1:$NTR$890,COLUMN(HeadJournal!C$1),0),"")</f>
        <v/>
      </c>
      <c r="D6229" s="125" t="str">
        <f>IFERROR(VLOOKUP($A6229,HeadJournal!$A$1:$NTR$890,COLUMN(HeadJournal!D$1),0),"")</f>
        <v/>
      </c>
      <c r="E6229" s="95" t="str">
        <f>IFERROR(VLOOKUP($A6229,HeadJournal!$A$1:$NTR$890,COLUMN(HeadJournal!G$1),0),"")</f>
        <v/>
      </c>
      <c r="F6229" s="95" t="str">
        <f t="shared" si="453"/>
        <v/>
      </c>
      <c r="G6229" s="97"/>
      <c r="H6229" s="161"/>
      <c r="I6229" s="97"/>
      <c r="J6229" s="97"/>
      <c r="K6229" s="29"/>
      <c r="L6229" s="29"/>
      <c r="M6229" s="30">
        <f>IFERROR(VLOOKUP($A6229,HeadJournal!$A$1:$J$890,COLUMN(HeadJournal!I$1),0)*($K6229+$L6229)/(SUMIF($A:$A,$A6229,$K:$K)+SUMIF($A:$A,$A6229,$L:$L)),0)</f>
        <v>0</v>
      </c>
      <c r="N6229" s="30">
        <f>IFERROR((VLOOKUP($A6229,HeadJournal!$A$1:$K$890,COLUMN(HeadJournal!K$1),0)-VLOOKUP($A6229,HeadJournal!$A$1:$K$890,COLUMN(HeadJournal!J$1),0))*($K6229+$L6229)/(SUMIF($A:$A,$A6229,$K:$K)+SUMIF($A:$A,$A6229,$L:$L)),0)</f>
        <v>0</v>
      </c>
      <c r="O6229" s="30">
        <f>IFERROR((VLOOKUP($A6229,HeadJournal!$A$1:$L$890,COLUMN(HeadJournal!L$1),0)*($K6229+$L6229)/(SUMIF($A:$A,$A6229,$K:$K)+SUMIF($A:$A,$A6229,$L:$L)))/VLOOKUP($A6229,HeadJournal!$A$1:$L$890,COLUMN(HeadJournal!H$1),0),0)</f>
        <v>0</v>
      </c>
      <c r="P6229" s="30">
        <f>IFERROR(SUM(K6229:O6229)*VLOOKUP($A6229,HeadJournal!$A$1:$L$890,COLUMN(HeadJournal!H$1),0),0)</f>
        <v>0</v>
      </c>
      <c r="Q6229" s="29"/>
      <c r="R6229" s="31"/>
      <c r="S6229" s="31"/>
      <c r="T6229" s="95" t="str">
        <f t="shared" si="454"/>
        <v/>
      </c>
      <c r="U6229" s="32">
        <f t="shared" si="455"/>
        <v>0</v>
      </c>
      <c r="V6229" s="22" t="str">
        <f t="shared" si="456"/>
        <v/>
      </c>
      <c r="X6229" s="33"/>
      <c r="Y6229" s="33"/>
    </row>
    <row r="6230" spans="1:25" x14ac:dyDescent="0.2">
      <c r="A6230" s="93"/>
      <c r="B6230" s="94" t="str">
        <f>IFERROR(VLOOKUP($A6230,HeadJournal!$A$1:$NTR$890,COLUMN(HeadJournal!B$1),0),"")</f>
        <v/>
      </c>
      <c r="C6230" s="94" t="str">
        <f>IFERROR(VLOOKUP($A6230,HeadJournal!$A$1:$NTR$890,COLUMN(HeadJournal!C$1),0),"")</f>
        <v/>
      </c>
      <c r="D6230" s="125" t="str">
        <f>IFERROR(VLOOKUP($A6230,HeadJournal!$A$1:$NTR$890,COLUMN(HeadJournal!D$1),0),"")</f>
        <v/>
      </c>
      <c r="E6230" s="95" t="str">
        <f>IFERROR(VLOOKUP($A6230,HeadJournal!$A$1:$NTR$890,COLUMN(HeadJournal!G$1),0),"")</f>
        <v/>
      </c>
      <c r="F6230" s="95" t="str">
        <f t="shared" si="453"/>
        <v/>
      </c>
      <c r="G6230" s="97"/>
      <c r="H6230" s="161"/>
      <c r="I6230" s="97"/>
      <c r="J6230" s="97"/>
      <c r="K6230" s="29"/>
      <c r="L6230" s="29"/>
      <c r="M6230" s="30">
        <f>IFERROR(VLOOKUP($A6230,HeadJournal!$A$1:$J$890,COLUMN(HeadJournal!I$1),0)*($K6230+$L6230)/(SUMIF($A:$A,$A6230,$K:$K)+SUMIF($A:$A,$A6230,$L:$L)),0)</f>
        <v>0</v>
      </c>
      <c r="N6230" s="30">
        <f>IFERROR((VLOOKUP($A6230,HeadJournal!$A$1:$K$890,COLUMN(HeadJournal!K$1),0)-VLOOKUP($A6230,HeadJournal!$A$1:$K$890,COLUMN(HeadJournal!J$1),0))*($K6230+$L6230)/(SUMIF($A:$A,$A6230,$K:$K)+SUMIF($A:$A,$A6230,$L:$L)),0)</f>
        <v>0</v>
      </c>
      <c r="O6230" s="30">
        <f>IFERROR((VLOOKUP($A6230,HeadJournal!$A$1:$L$890,COLUMN(HeadJournal!L$1),0)*($K6230+$L6230)/(SUMIF($A:$A,$A6230,$K:$K)+SUMIF($A:$A,$A6230,$L:$L)))/VLOOKUP($A6230,HeadJournal!$A$1:$L$890,COLUMN(HeadJournal!H$1),0),0)</f>
        <v>0</v>
      </c>
      <c r="P6230" s="30">
        <f>IFERROR(SUM(K6230:O6230)*VLOOKUP($A6230,HeadJournal!$A$1:$L$890,COLUMN(HeadJournal!H$1),0),0)</f>
        <v>0</v>
      </c>
      <c r="Q6230" s="29"/>
      <c r="R6230" s="31"/>
      <c r="S6230" s="31"/>
      <c r="T6230" s="95" t="str">
        <f t="shared" si="454"/>
        <v/>
      </c>
      <c r="U6230" s="32">
        <f t="shared" si="455"/>
        <v>0</v>
      </c>
      <c r="V6230" s="22" t="str">
        <f t="shared" si="456"/>
        <v/>
      </c>
      <c r="X6230" s="33"/>
      <c r="Y6230" s="33"/>
    </row>
    <row r="6231" spans="1:25" x14ac:dyDescent="0.2">
      <c r="A6231" s="93"/>
      <c r="B6231" s="94" t="str">
        <f>IFERROR(VLOOKUP($A6231,HeadJournal!$A$1:$NTR$890,COLUMN(HeadJournal!B$1),0),"")</f>
        <v/>
      </c>
      <c r="C6231" s="94" t="str">
        <f>IFERROR(VLOOKUP($A6231,HeadJournal!$A$1:$NTR$890,COLUMN(HeadJournal!C$1),0),"")</f>
        <v/>
      </c>
      <c r="D6231" s="125" t="str">
        <f>IFERROR(VLOOKUP($A6231,HeadJournal!$A$1:$NTR$890,COLUMN(HeadJournal!D$1),0),"")</f>
        <v/>
      </c>
      <c r="E6231" s="95" t="str">
        <f>IFERROR(VLOOKUP($A6231,HeadJournal!$A$1:$NTR$890,COLUMN(HeadJournal!G$1),0),"")</f>
        <v/>
      </c>
      <c r="F6231" s="95" t="str">
        <f t="shared" si="453"/>
        <v/>
      </c>
      <c r="G6231" s="97"/>
      <c r="H6231" s="161"/>
      <c r="I6231" s="97"/>
      <c r="J6231" s="97"/>
      <c r="K6231" s="29"/>
      <c r="L6231" s="29"/>
      <c r="M6231" s="30">
        <f>IFERROR(VLOOKUP($A6231,HeadJournal!$A$1:$J$890,COLUMN(HeadJournal!I$1),0)*($K6231+$L6231)/(SUMIF($A:$A,$A6231,$K:$K)+SUMIF($A:$A,$A6231,$L:$L)),0)</f>
        <v>0</v>
      </c>
      <c r="N6231" s="30">
        <f>IFERROR((VLOOKUP($A6231,HeadJournal!$A$1:$K$890,COLUMN(HeadJournal!K$1),0)-VLOOKUP($A6231,HeadJournal!$A$1:$K$890,COLUMN(HeadJournal!J$1),0))*($K6231+$L6231)/(SUMIF($A:$A,$A6231,$K:$K)+SUMIF($A:$A,$A6231,$L:$L)),0)</f>
        <v>0</v>
      </c>
      <c r="O6231" s="30">
        <f>IFERROR((VLOOKUP($A6231,HeadJournal!$A$1:$L$890,COLUMN(HeadJournal!L$1),0)*($K6231+$L6231)/(SUMIF($A:$A,$A6231,$K:$K)+SUMIF($A:$A,$A6231,$L:$L)))/VLOOKUP($A6231,HeadJournal!$A$1:$L$890,COLUMN(HeadJournal!H$1),0),0)</f>
        <v>0</v>
      </c>
      <c r="P6231" s="30">
        <f>IFERROR(SUM(K6231:O6231)*VLOOKUP($A6231,HeadJournal!$A$1:$L$890,COLUMN(HeadJournal!H$1),0),0)</f>
        <v>0</v>
      </c>
      <c r="Q6231" s="29"/>
      <c r="R6231" s="31"/>
      <c r="S6231" s="31"/>
      <c r="T6231" s="95" t="str">
        <f t="shared" si="454"/>
        <v/>
      </c>
      <c r="U6231" s="32">
        <f t="shared" si="455"/>
        <v>0</v>
      </c>
      <c r="V6231" s="22" t="str">
        <f t="shared" si="456"/>
        <v/>
      </c>
      <c r="X6231" s="33"/>
      <c r="Y6231" s="33"/>
    </row>
    <row r="6232" spans="1:25" x14ac:dyDescent="0.2">
      <c r="A6232" s="93"/>
      <c r="B6232" s="94" t="str">
        <f>IFERROR(VLOOKUP($A6232,HeadJournal!$A$1:$NTR$890,COLUMN(HeadJournal!B$1),0),"")</f>
        <v/>
      </c>
      <c r="C6232" s="94" t="str">
        <f>IFERROR(VLOOKUP($A6232,HeadJournal!$A$1:$NTR$890,COLUMN(HeadJournal!C$1),0),"")</f>
        <v/>
      </c>
      <c r="D6232" s="125" t="str">
        <f>IFERROR(VLOOKUP($A6232,HeadJournal!$A$1:$NTR$890,COLUMN(HeadJournal!D$1),0),"")</f>
        <v/>
      </c>
      <c r="E6232" s="95" t="str">
        <f>IFERROR(VLOOKUP($A6232,HeadJournal!$A$1:$NTR$890,COLUMN(HeadJournal!G$1),0),"")</f>
        <v/>
      </c>
      <c r="F6232" s="95" t="str">
        <f t="shared" si="419"/>
        <v/>
      </c>
      <c r="G6232" s="97"/>
      <c r="H6232" s="161"/>
      <c r="I6232" s="97"/>
      <c r="J6232" s="97"/>
      <c r="K6232" s="29"/>
      <c r="L6232" s="29"/>
      <c r="M6232" s="30">
        <f>IFERROR(VLOOKUP($A6232,HeadJournal!$A$1:$J$890,COLUMN(HeadJournal!I$1),0)*($K6232+$L6232)/(SUMIF($A:$A,$A6232,$K:$K)+SUMIF($A:$A,$A6232,$L:$L)),0)</f>
        <v>0</v>
      </c>
      <c r="N6232" s="30">
        <f>IFERROR((VLOOKUP($A6232,HeadJournal!$A$1:$K$890,COLUMN(HeadJournal!K$1),0)-VLOOKUP($A6232,HeadJournal!$A$1:$K$890,COLUMN(HeadJournal!J$1),0))*($K6232+$L6232)/(SUMIF($A:$A,$A6232,$K:$K)+SUMIF($A:$A,$A6232,$L:$L)),0)</f>
        <v>0</v>
      </c>
      <c r="O6232" s="30">
        <f>IFERROR((VLOOKUP($A6232,HeadJournal!$A$1:$L$890,COLUMN(HeadJournal!L$1),0)*($K6232+$L6232)/(SUMIF($A:$A,$A6232,$K:$K)+SUMIF($A:$A,$A6232,$L:$L)))/VLOOKUP($A6232,HeadJournal!$A$1:$L$890,COLUMN(HeadJournal!H$1),0),0)</f>
        <v>0</v>
      </c>
      <c r="P6232" s="30">
        <f>IFERROR(SUM(K6232:O6232)*VLOOKUP($A6232,HeadJournal!$A$1:$L$890,COLUMN(HeadJournal!H$1),0),0)</f>
        <v>0</v>
      </c>
      <c r="Q6232" s="29"/>
      <c r="R6232" s="31"/>
      <c r="S6232" s="31"/>
      <c r="T6232" s="95" t="str">
        <f t="shared" si="420"/>
        <v/>
      </c>
      <c r="U6232" s="32">
        <f t="shared" si="354"/>
        <v>0</v>
      </c>
      <c r="V6232" s="22" t="str">
        <f t="shared" si="355"/>
        <v/>
      </c>
      <c r="X6232" s="33"/>
      <c r="Y6232" s="33"/>
    </row>
    <row r="6233" spans="1:25" x14ac:dyDescent="0.2">
      <c r="A6233" s="93"/>
      <c r="B6233" s="94" t="str">
        <f>IFERROR(VLOOKUP($A6233,HeadJournal!$A$1:$NTR$890,COLUMN(HeadJournal!B$1),0),"")</f>
        <v/>
      </c>
      <c r="C6233" s="94" t="str">
        <f>IFERROR(VLOOKUP($A6233,HeadJournal!$A$1:$NTR$890,COLUMN(HeadJournal!C$1),0),"")</f>
        <v/>
      </c>
      <c r="D6233" s="125" t="str">
        <f>IFERROR(VLOOKUP($A6233,HeadJournal!$A$1:$NTR$890,COLUMN(HeadJournal!D$1),0),"")</f>
        <v/>
      </c>
      <c r="E6233" s="95" t="str">
        <f>IFERROR(VLOOKUP($A6233,HeadJournal!$A$1:$NTR$890,COLUMN(HeadJournal!G$1),0),"")</f>
        <v/>
      </c>
      <c r="F6233" s="95" t="str">
        <f t="shared" si="419"/>
        <v/>
      </c>
      <c r="G6233" s="97"/>
      <c r="H6233" s="161"/>
      <c r="I6233" s="97"/>
      <c r="J6233" s="97"/>
      <c r="K6233" s="29"/>
      <c r="L6233" s="29"/>
      <c r="M6233" s="30">
        <f>IFERROR(VLOOKUP($A6233,HeadJournal!$A$1:$J$890,COLUMN(HeadJournal!I$1),0)*($K6233+$L6233)/(SUMIF($A:$A,$A6233,$K:$K)+SUMIF($A:$A,$A6233,$L:$L)),0)</f>
        <v>0</v>
      </c>
      <c r="N6233" s="30">
        <f>IFERROR((VLOOKUP($A6233,HeadJournal!$A$1:$K$890,COLUMN(HeadJournal!K$1),0)-VLOOKUP($A6233,HeadJournal!$A$1:$K$890,COLUMN(HeadJournal!J$1),0))*($K6233+$L6233)/(SUMIF($A:$A,$A6233,$K:$K)+SUMIF($A:$A,$A6233,$L:$L)),0)</f>
        <v>0</v>
      </c>
      <c r="O6233" s="30">
        <f>IFERROR((VLOOKUP($A6233,HeadJournal!$A$1:$L$890,COLUMN(HeadJournal!L$1),0)*($K6233+$L6233)/(SUMIF($A:$A,$A6233,$K:$K)+SUMIF($A:$A,$A6233,$L:$L)))/VLOOKUP($A6233,HeadJournal!$A$1:$L$890,COLUMN(HeadJournal!H$1),0),0)</f>
        <v>0</v>
      </c>
      <c r="P6233" s="30">
        <f>IFERROR(SUM(K6233:O6233)*VLOOKUP($A6233,HeadJournal!$A$1:$L$890,COLUMN(HeadJournal!H$1),0),0)</f>
        <v>0</v>
      </c>
      <c r="Q6233" s="29"/>
      <c r="R6233" s="31"/>
      <c r="S6233" s="31"/>
      <c r="T6233" s="95" t="str">
        <f t="shared" si="420"/>
        <v/>
      </c>
      <c r="U6233" s="32">
        <f t="shared" si="354"/>
        <v>0</v>
      </c>
      <c r="V6233" s="22" t="str">
        <f t="shared" si="355"/>
        <v/>
      </c>
      <c r="X6233" s="33"/>
      <c r="Y6233" s="33"/>
    </row>
    <row r="6234" spans="1:25" x14ac:dyDescent="0.2">
      <c r="A6234" s="93"/>
      <c r="B6234" s="94" t="str">
        <f>IFERROR(VLOOKUP($A6234,HeadJournal!$A$1:$NTR$890,COLUMN(HeadJournal!B$1),0),"")</f>
        <v/>
      </c>
      <c r="C6234" s="94" t="str">
        <f>IFERROR(VLOOKUP($A6234,HeadJournal!$A$1:$NTR$890,COLUMN(HeadJournal!C$1),0),"")</f>
        <v/>
      </c>
      <c r="D6234" s="125" t="str">
        <f>IFERROR(VLOOKUP($A6234,HeadJournal!$A$1:$NTR$890,COLUMN(HeadJournal!D$1),0),"")</f>
        <v/>
      </c>
      <c r="E6234" s="95" t="str">
        <f>IFERROR(VLOOKUP($A6234,HeadJournal!$A$1:$NTR$890,COLUMN(HeadJournal!G$1),0),"")</f>
        <v/>
      </c>
      <c r="F6234" s="95" t="str">
        <f t="shared" si="419"/>
        <v/>
      </c>
      <c r="G6234" s="97"/>
      <c r="H6234" s="161"/>
      <c r="I6234" s="97"/>
      <c r="J6234" s="97"/>
      <c r="K6234" s="29"/>
      <c r="L6234" s="29"/>
      <c r="M6234" s="30">
        <f>IFERROR(VLOOKUP($A6234,HeadJournal!$A$1:$J$890,COLUMN(HeadJournal!I$1),0)*($K6234+$L6234)/(SUMIF($A:$A,$A6234,$K:$K)+SUMIF($A:$A,$A6234,$L:$L)),0)</f>
        <v>0</v>
      </c>
      <c r="N6234" s="30">
        <f>IFERROR((VLOOKUP($A6234,HeadJournal!$A$1:$K$890,COLUMN(HeadJournal!K$1),0)-VLOOKUP($A6234,HeadJournal!$A$1:$K$890,COLUMN(HeadJournal!J$1),0))*($K6234+$L6234)/(SUMIF($A:$A,$A6234,$K:$K)+SUMIF($A:$A,$A6234,$L:$L)),0)</f>
        <v>0</v>
      </c>
      <c r="O6234" s="30">
        <f>IFERROR((VLOOKUP($A6234,HeadJournal!$A$1:$L$890,COLUMN(HeadJournal!L$1),0)*($K6234+$L6234)/(SUMIF($A:$A,$A6234,$K:$K)+SUMIF($A:$A,$A6234,$L:$L)))/VLOOKUP($A6234,HeadJournal!$A$1:$L$890,COLUMN(HeadJournal!H$1),0),0)</f>
        <v>0</v>
      </c>
      <c r="P6234" s="30">
        <f>IFERROR(SUM(K6234:O6234)*VLOOKUP($A6234,HeadJournal!$A$1:$L$890,COLUMN(HeadJournal!H$1),0),0)</f>
        <v>0</v>
      </c>
      <c r="Q6234" s="29"/>
      <c r="R6234" s="31"/>
      <c r="S6234" s="31"/>
      <c r="T6234" s="95" t="str">
        <f t="shared" si="420"/>
        <v/>
      </c>
      <c r="U6234" s="32">
        <f t="shared" si="354"/>
        <v>0</v>
      </c>
      <c r="V6234" s="22" t="str">
        <f t="shared" si="355"/>
        <v/>
      </c>
      <c r="X6234" s="33"/>
      <c r="Y6234" s="33"/>
    </row>
    <row r="6235" spans="1:25" x14ac:dyDescent="0.2">
      <c r="A6235" s="93"/>
      <c r="B6235" s="94" t="str">
        <f>IFERROR(VLOOKUP($A6235,HeadJournal!$A$1:$NTR$890,COLUMN(HeadJournal!B$1),0),"")</f>
        <v/>
      </c>
      <c r="C6235" s="94" t="str">
        <f>IFERROR(VLOOKUP($A6235,HeadJournal!$A$1:$NTR$890,COLUMN(HeadJournal!C$1),0),"")</f>
        <v/>
      </c>
      <c r="D6235" s="125" t="str">
        <f>IFERROR(VLOOKUP($A6235,HeadJournal!$A$1:$NTR$890,COLUMN(HeadJournal!D$1),0),"")</f>
        <v/>
      </c>
      <c r="E6235" s="95" t="str">
        <f>IFERROR(VLOOKUP($A6235,HeadJournal!$A$1:$NTR$890,COLUMN(HeadJournal!G$1),0),"")</f>
        <v/>
      </c>
      <c r="F6235" s="95" t="str">
        <f t="shared" si="419"/>
        <v/>
      </c>
      <c r="G6235" s="97"/>
      <c r="H6235" s="161"/>
      <c r="I6235" s="97"/>
      <c r="J6235" s="97"/>
      <c r="K6235" s="29"/>
      <c r="L6235" s="29"/>
      <c r="M6235" s="30">
        <f>IFERROR(VLOOKUP($A6235,HeadJournal!$A$1:$J$890,COLUMN(HeadJournal!I$1),0)*($K6235+$L6235)/(SUMIF($A:$A,$A6235,$K:$K)+SUMIF($A:$A,$A6235,$L:$L)),0)</f>
        <v>0</v>
      </c>
      <c r="N6235" s="30">
        <f>IFERROR((VLOOKUP($A6235,HeadJournal!$A$1:$K$890,COLUMN(HeadJournal!K$1),0)-VLOOKUP($A6235,HeadJournal!$A$1:$K$890,COLUMN(HeadJournal!J$1),0))*($K6235+$L6235)/(SUMIF($A:$A,$A6235,$K:$K)+SUMIF($A:$A,$A6235,$L:$L)),0)</f>
        <v>0</v>
      </c>
      <c r="O6235" s="30">
        <f>IFERROR((VLOOKUP($A6235,HeadJournal!$A$1:$L$890,COLUMN(HeadJournal!L$1),0)*($K6235+$L6235)/(SUMIF($A:$A,$A6235,$K:$K)+SUMIF($A:$A,$A6235,$L:$L)))/VLOOKUP($A6235,HeadJournal!$A$1:$L$890,COLUMN(HeadJournal!H$1),0),0)</f>
        <v>0</v>
      </c>
      <c r="P6235" s="30">
        <f>IFERROR(SUM(K6235:O6235)*VLOOKUP($A6235,HeadJournal!$A$1:$L$890,COLUMN(HeadJournal!H$1),0),0)</f>
        <v>0</v>
      </c>
      <c r="Q6235" s="29"/>
      <c r="R6235" s="31"/>
      <c r="S6235" s="31"/>
      <c r="T6235" s="95" t="str">
        <f t="shared" si="420"/>
        <v/>
      </c>
      <c r="U6235" s="32">
        <f t="shared" si="354"/>
        <v>0</v>
      </c>
      <c r="V6235" s="22" t="str">
        <f t="shared" si="355"/>
        <v/>
      </c>
      <c r="X6235" s="33"/>
      <c r="Y6235" s="33"/>
    </row>
    <row r="6236" spans="1:25" x14ac:dyDescent="0.2">
      <c r="A6236" s="93"/>
      <c r="B6236" s="94" t="str">
        <f>IFERROR(VLOOKUP($A6236,HeadJournal!$A$1:$NTR$890,COLUMN(HeadJournal!B$1),0),"")</f>
        <v/>
      </c>
      <c r="C6236" s="94" t="str">
        <f>IFERROR(VLOOKUP($A6236,HeadJournal!$A$1:$NTR$890,COLUMN(HeadJournal!C$1),0),"")</f>
        <v/>
      </c>
      <c r="D6236" s="125" t="str">
        <f>IFERROR(VLOOKUP($A6236,HeadJournal!$A$1:$NTR$890,COLUMN(HeadJournal!D$1),0),"")</f>
        <v/>
      </c>
      <c r="E6236" s="95" t="str">
        <f>IFERROR(VLOOKUP($A6236,HeadJournal!$A$1:$NTR$890,COLUMN(HeadJournal!G$1),0),"")</f>
        <v/>
      </c>
      <c r="F6236" s="95" t="str">
        <f t="shared" si="419"/>
        <v/>
      </c>
      <c r="G6236" s="97"/>
      <c r="H6236" s="161"/>
      <c r="I6236" s="97"/>
      <c r="J6236" s="97"/>
      <c r="K6236" s="29"/>
      <c r="L6236" s="29"/>
      <c r="M6236" s="30">
        <f>IFERROR(VLOOKUP($A6236,HeadJournal!$A$1:$J$890,COLUMN(HeadJournal!I$1),0)*($K6236+$L6236)/(SUMIF($A:$A,$A6236,$K:$K)+SUMIF($A:$A,$A6236,$L:$L)),0)</f>
        <v>0</v>
      </c>
      <c r="N6236" s="30">
        <f>IFERROR((VLOOKUP($A6236,HeadJournal!$A$1:$K$890,COLUMN(HeadJournal!K$1),0)-VLOOKUP($A6236,HeadJournal!$A$1:$K$890,COLUMN(HeadJournal!J$1),0))*($K6236+$L6236)/(SUMIF($A:$A,$A6236,$K:$K)+SUMIF($A:$A,$A6236,$L:$L)),0)</f>
        <v>0</v>
      </c>
      <c r="O6236" s="30">
        <f>IFERROR((VLOOKUP($A6236,HeadJournal!$A$1:$L$890,COLUMN(HeadJournal!L$1),0)*($K6236+$L6236)/(SUMIF($A:$A,$A6236,$K:$K)+SUMIF($A:$A,$A6236,$L:$L)))/VLOOKUP($A6236,HeadJournal!$A$1:$L$890,COLUMN(HeadJournal!H$1),0),0)</f>
        <v>0</v>
      </c>
      <c r="P6236" s="30">
        <f>IFERROR(SUM(K6236:O6236)*VLOOKUP($A6236,HeadJournal!$A$1:$L$890,COLUMN(HeadJournal!H$1),0),0)</f>
        <v>0</v>
      </c>
      <c r="Q6236" s="29"/>
      <c r="R6236" s="31"/>
      <c r="S6236" s="31"/>
      <c r="T6236" s="95" t="str">
        <f t="shared" si="420"/>
        <v/>
      </c>
      <c r="U6236" s="32">
        <f t="shared" si="354"/>
        <v>0</v>
      </c>
      <c r="V6236" s="22" t="str">
        <f t="shared" si="355"/>
        <v/>
      </c>
      <c r="X6236" s="33"/>
      <c r="Y6236" s="33"/>
    </row>
    <row r="6237" spans="1:25" x14ac:dyDescent="0.2">
      <c r="A6237" s="93"/>
      <c r="B6237" s="94" t="str">
        <f>IFERROR(VLOOKUP($A6237,HeadJournal!$A$1:$NTR$890,COLUMN(HeadJournal!B$1),0),"")</f>
        <v/>
      </c>
      <c r="C6237" s="94" t="str">
        <f>IFERROR(VLOOKUP($A6237,HeadJournal!$A$1:$NTR$890,COLUMN(HeadJournal!C$1),0),"")</f>
        <v/>
      </c>
      <c r="D6237" s="125" t="str">
        <f>IFERROR(VLOOKUP($A6237,HeadJournal!$A$1:$NTR$890,COLUMN(HeadJournal!D$1),0),"")</f>
        <v/>
      </c>
      <c r="E6237" s="95" t="str">
        <f>IFERROR(VLOOKUP($A6237,HeadJournal!$A$1:$NTR$890,COLUMN(HeadJournal!G$1),0),"")</f>
        <v/>
      </c>
      <c r="F6237" s="95" t="str">
        <f t="shared" si="419"/>
        <v/>
      </c>
      <c r="G6237" s="97"/>
      <c r="H6237" s="161"/>
      <c r="I6237" s="97"/>
      <c r="J6237" s="97"/>
      <c r="K6237" s="29"/>
      <c r="L6237" s="29"/>
      <c r="M6237" s="30">
        <f>IFERROR(VLOOKUP($A6237,HeadJournal!$A$1:$J$890,COLUMN(HeadJournal!I$1),0)*($K6237+$L6237)/(SUMIF($A:$A,$A6237,$K:$K)+SUMIF($A:$A,$A6237,$L:$L)),0)</f>
        <v>0</v>
      </c>
      <c r="N6237" s="30">
        <f>IFERROR((VLOOKUP($A6237,HeadJournal!$A$1:$K$890,COLUMN(HeadJournal!K$1),0)-VLOOKUP($A6237,HeadJournal!$A$1:$K$890,COLUMN(HeadJournal!J$1),0))*($K6237+$L6237)/(SUMIF($A:$A,$A6237,$K:$K)+SUMIF($A:$A,$A6237,$L:$L)),0)</f>
        <v>0</v>
      </c>
      <c r="O6237" s="30">
        <f>IFERROR((VLOOKUP($A6237,HeadJournal!$A$1:$L$890,COLUMN(HeadJournal!L$1),0)*($K6237+$L6237)/(SUMIF($A:$A,$A6237,$K:$K)+SUMIF($A:$A,$A6237,$L:$L)))/VLOOKUP($A6237,HeadJournal!$A$1:$L$890,COLUMN(HeadJournal!H$1),0),0)</f>
        <v>0</v>
      </c>
      <c r="P6237" s="30">
        <f>IFERROR(SUM(K6237:O6237)*VLOOKUP($A6237,HeadJournal!$A$1:$L$890,COLUMN(HeadJournal!H$1),0),0)</f>
        <v>0</v>
      </c>
      <c r="Q6237" s="29"/>
      <c r="R6237" s="31"/>
      <c r="S6237" s="31"/>
      <c r="T6237" s="95" t="str">
        <f t="shared" si="420"/>
        <v/>
      </c>
      <c r="U6237" s="32">
        <f t="shared" si="354"/>
        <v>0</v>
      </c>
      <c r="V6237" s="22" t="str">
        <f t="shared" si="355"/>
        <v/>
      </c>
      <c r="X6237" s="33"/>
      <c r="Y6237" s="33"/>
    </row>
    <row r="6238" spans="1:25" x14ac:dyDescent="0.2">
      <c r="A6238" s="93"/>
      <c r="B6238" s="94" t="str">
        <f>IFERROR(VLOOKUP($A6238,HeadJournal!$A$1:$NTR$890,COLUMN(HeadJournal!B$1),0),"")</f>
        <v/>
      </c>
      <c r="C6238" s="94" t="str">
        <f>IFERROR(VLOOKUP($A6238,HeadJournal!$A$1:$NTR$890,COLUMN(HeadJournal!C$1),0),"")</f>
        <v/>
      </c>
      <c r="D6238" s="125" t="str">
        <f>IFERROR(VLOOKUP($A6238,HeadJournal!$A$1:$NTR$890,COLUMN(HeadJournal!D$1),0),"")</f>
        <v/>
      </c>
      <c r="E6238" s="95" t="str">
        <f>IFERROR(VLOOKUP($A6238,HeadJournal!$A$1:$NTR$890,COLUMN(HeadJournal!G$1),0),"")</f>
        <v/>
      </c>
      <c r="F6238" s="95" t="str">
        <f t="shared" si="419"/>
        <v/>
      </c>
      <c r="G6238" s="97"/>
      <c r="H6238" s="161"/>
      <c r="I6238" s="97"/>
      <c r="J6238" s="97"/>
      <c r="K6238" s="29"/>
      <c r="L6238" s="29"/>
      <c r="M6238" s="30">
        <f>IFERROR(VLOOKUP($A6238,HeadJournal!$A$1:$J$890,COLUMN(HeadJournal!I$1),0)*($K6238+$L6238)/(SUMIF($A:$A,$A6238,$K:$K)+SUMIF($A:$A,$A6238,$L:$L)),0)</f>
        <v>0</v>
      </c>
      <c r="N6238" s="30">
        <f>IFERROR((VLOOKUP($A6238,HeadJournal!$A$1:$K$890,COLUMN(HeadJournal!K$1),0)-VLOOKUP($A6238,HeadJournal!$A$1:$K$890,COLUMN(HeadJournal!J$1),0))*($K6238+$L6238)/(SUMIF($A:$A,$A6238,$K:$K)+SUMIF($A:$A,$A6238,$L:$L)),0)</f>
        <v>0</v>
      </c>
      <c r="O6238" s="30">
        <f>IFERROR((VLOOKUP($A6238,HeadJournal!$A$1:$L$890,COLUMN(HeadJournal!L$1),0)*($K6238+$L6238)/(SUMIF($A:$A,$A6238,$K:$K)+SUMIF($A:$A,$A6238,$L:$L)))/VLOOKUP($A6238,HeadJournal!$A$1:$L$890,COLUMN(HeadJournal!H$1),0),0)</f>
        <v>0</v>
      </c>
      <c r="P6238" s="30">
        <f>IFERROR(SUM(K6238:O6238)*VLOOKUP($A6238,HeadJournal!$A$1:$L$890,COLUMN(HeadJournal!H$1),0),0)</f>
        <v>0</v>
      </c>
      <c r="Q6238" s="29"/>
      <c r="R6238" s="31"/>
      <c r="S6238" s="31"/>
      <c r="T6238" s="95" t="str">
        <f t="shared" si="420"/>
        <v/>
      </c>
      <c r="U6238" s="32">
        <f t="shared" si="354"/>
        <v>0</v>
      </c>
      <c r="V6238" s="22" t="str">
        <f t="shared" si="355"/>
        <v/>
      </c>
      <c r="X6238" s="33"/>
      <c r="Y6238" s="33"/>
    </row>
    <row r="6239" spans="1:25" x14ac:dyDescent="0.2">
      <c r="A6239" s="93"/>
      <c r="B6239" s="94" t="str">
        <f>IFERROR(VLOOKUP($A6239,HeadJournal!$A$1:$NTR$890,COLUMN(HeadJournal!B$1),0),"")</f>
        <v/>
      </c>
      <c r="C6239" s="94" t="str">
        <f>IFERROR(VLOOKUP($A6239,HeadJournal!$A$1:$NTR$890,COLUMN(HeadJournal!C$1),0),"")</f>
        <v/>
      </c>
      <c r="D6239" s="125" t="str">
        <f>IFERROR(VLOOKUP($A6239,HeadJournal!$A$1:$NTR$890,COLUMN(HeadJournal!D$1),0),"")</f>
        <v/>
      </c>
      <c r="E6239" s="95" t="str">
        <f>IFERROR(VLOOKUP($A6239,HeadJournal!$A$1:$NTR$890,COLUMN(HeadJournal!G$1),0),"")</f>
        <v/>
      </c>
      <c r="F6239" s="95" t="str">
        <f t="shared" si="419"/>
        <v/>
      </c>
      <c r="G6239" s="97"/>
      <c r="H6239" s="161"/>
      <c r="I6239" s="97"/>
      <c r="J6239" s="97"/>
      <c r="K6239" s="29"/>
      <c r="L6239" s="29"/>
      <c r="M6239" s="30">
        <f>IFERROR(VLOOKUP($A6239,HeadJournal!$A$1:$J$890,COLUMN(HeadJournal!I$1),0)*($K6239+$L6239)/(SUMIF($A:$A,$A6239,$K:$K)+SUMIF($A:$A,$A6239,$L:$L)),0)</f>
        <v>0</v>
      </c>
      <c r="N6239" s="30">
        <f>IFERROR((VLOOKUP($A6239,HeadJournal!$A$1:$K$890,COLUMN(HeadJournal!K$1),0)-VLOOKUP($A6239,HeadJournal!$A$1:$K$890,COLUMN(HeadJournal!J$1),0))*($K6239+$L6239)/(SUMIF($A:$A,$A6239,$K:$K)+SUMIF($A:$A,$A6239,$L:$L)),0)</f>
        <v>0</v>
      </c>
      <c r="O6239" s="30">
        <f>IFERROR((VLOOKUP($A6239,HeadJournal!$A$1:$L$890,COLUMN(HeadJournal!L$1),0)*($K6239+$L6239)/(SUMIF($A:$A,$A6239,$K:$K)+SUMIF($A:$A,$A6239,$L:$L)))/VLOOKUP($A6239,HeadJournal!$A$1:$L$890,COLUMN(HeadJournal!H$1),0),0)</f>
        <v>0</v>
      </c>
      <c r="P6239" s="30">
        <f>IFERROR(SUM(K6239:O6239)*VLOOKUP($A6239,HeadJournal!$A$1:$L$890,COLUMN(HeadJournal!H$1),0),0)</f>
        <v>0</v>
      </c>
      <c r="Q6239" s="29"/>
      <c r="R6239" s="31"/>
      <c r="S6239" s="31"/>
      <c r="T6239" s="95" t="str">
        <f t="shared" si="420"/>
        <v/>
      </c>
      <c r="U6239" s="32">
        <f t="shared" si="354"/>
        <v>0</v>
      </c>
      <c r="V6239" s="22" t="str">
        <f t="shared" si="355"/>
        <v/>
      </c>
      <c r="X6239" s="33"/>
      <c r="Y6239" s="33"/>
    </row>
    <row r="6240" spans="1:25" x14ac:dyDescent="0.2">
      <c r="A6240" s="93"/>
      <c r="B6240" s="94" t="str">
        <f>IFERROR(VLOOKUP($A6240,HeadJournal!$A$1:$NTR$890,COLUMN(HeadJournal!B$1),0),"")</f>
        <v/>
      </c>
      <c r="C6240" s="94" t="str">
        <f>IFERROR(VLOOKUP($A6240,HeadJournal!$A$1:$NTR$890,COLUMN(HeadJournal!C$1),0),"")</f>
        <v/>
      </c>
      <c r="D6240" s="125" t="str">
        <f>IFERROR(VLOOKUP($A6240,HeadJournal!$A$1:$NTR$890,COLUMN(HeadJournal!D$1),0),"")</f>
        <v/>
      </c>
      <c r="E6240" s="95" t="str">
        <f>IFERROR(VLOOKUP($A6240,HeadJournal!$A$1:$NTR$890,COLUMN(HeadJournal!G$1),0),"")</f>
        <v/>
      </c>
      <c r="F6240" s="95" t="str">
        <f t="shared" si="419"/>
        <v/>
      </c>
      <c r="G6240" s="97"/>
      <c r="H6240" s="161"/>
      <c r="I6240" s="97"/>
      <c r="J6240" s="97"/>
      <c r="K6240" s="29"/>
      <c r="L6240" s="29"/>
      <c r="M6240" s="30">
        <f>IFERROR(VLOOKUP($A6240,HeadJournal!$A$1:$J$890,COLUMN(HeadJournal!I$1),0)*($K6240+$L6240)/(SUMIF($A:$A,$A6240,$K:$K)+SUMIF($A:$A,$A6240,$L:$L)),0)</f>
        <v>0</v>
      </c>
      <c r="N6240" s="30">
        <f>IFERROR((VLOOKUP($A6240,HeadJournal!$A$1:$K$890,COLUMN(HeadJournal!K$1),0)-VLOOKUP($A6240,HeadJournal!$A$1:$K$890,COLUMN(HeadJournal!J$1),0))*($K6240+$L6240)/(SUMIF($A:$A,$A6240,$K:$K)+SUMIF($A:$A,$A6240,$L:$L)),0)</f>
        <v>0</v>
      </c>
      <c r="O6240" s="30">
        <f>IFERROR((VLOOKUP($A6240,HeadJournal!$A$1:$L$890,COLUMN(HeadJournal!L$1),0)*($K6240+$L6240)/(SUMIF($A:$A,$A6240,$K:$K)+SUMIF($A:$A,$A6240,$L:$L)))/VLOOKUP($A6240,HeadJournal!$A$1:$L$890,COLUMN(HeadJournal!H$1),0),0)</f>
        <v>0</v>
      </c>
      <c r="P6240" s="30">
        <f>IFERROR(SUM(K6240:O6240)*VLOOKUP($A6240,HeadJournal!$A$1:$L$890,COLUMN(HeadJournal!H$1),0),0)</f>
        <v>0</v>
      </c>
      <c r="Q6240" s="29"/>
      <c r="R6240" s="31"/>
      <c r="S6240" s="31"/>
      <c r="T6240" s="95" t="str">
        <f t="shared" si="420"/>
        <v/>
      </c>
      <c r="U6240" s="32">
        <f t="shared" si="354"/>
        <v>0</v>
      </c>
      <c r="V6240" s="22" t="str">
        <f t="shared" si="355"/>
        <v/>
      </c>
      <c r="X6240" s="33"/>
      <c r="Y6240" s="33"/>
    </row>
    <row r="6241" spans="1:25" x14ac:dyDescent="0.2">
      <c r="A6241" s="93"/>
      <c r="B6241" s="94" t="str">
        <f>IFERROR(VLOOKUP($A6241,HeadJournal!$A$1:$NTR$890,COLUMN(HeadJournal!B$1),0),"")</f>
        <v/>
      </c>
      <c r="C6241" s="94" t="str">
        <f>IFERROR(VLOOKUP($A6241,HeadJournal!$A$1:$NTR$890,COLUMN(HeadJournal!C$1),0),"")</f>
        <v/>
      </c>
      <c r="D6241" s="125" t="str">
        <f>IFERROR(VLOOKUP($A6241,HeadJournal!$A$1:$NTR$890,COLUMN(HeadJournal!D$1),0),"")</f>
        <v/>
      </c>
      <c r="E6241" s="95" t="str">
        <f>IFERROR(VLOOKUP($A6241,HeadJournal!$A$1:$NTR$890,COLUMN(HeadJournal!G$1),0),"")</f>
        <v/>
      </c>
      <c r="F6241" s="95" t="str">
        <f t="shared" si="419"/>
        <v/>
      </c>
      <c r="G6241" s="97"/>
      <c r="H6241" s="161"/>
      <c r="I6241" s="97"/>
      <c r="J6241" s="97"/>
      <c r="K6241" s="29"/>
      <c r="L6241" s="29"/>
      <c r="M6241" s="30">
        <f>IFERROR(VLOOKUP($A6241,HeadJournal!$A$1:$J$890,COLUMN(HeadJournal!I$1),0)*($K6241+$L6241)/(SUMIF($A:$A,$A6241,$K:$K)+SUMIF($A:$A,$A6241,$L:$L)),0)</f>
        <v>0</v>
      </c>
      <c r="N6241" s="30">
        <f>IFERROR((VLOOKUP($A6241,HeadJournal!$A$1:$K$890,COLUMN(HeadJournal!K$1),0)-VLOOKUP($A6241,HeadJournal!$A$1:$K$890,COLUMN(HeadJournal!J$1),0))*($K6241+$L6241)/(SUMIF($A:$A,$A6241,$K:$K)+SUMIF($A:$A,$A6241,$L:$L)),0)</f>
        <v>0</v>
      </c>
      <c r="O6241" s="30">
        <f>IFERROR((VLOOKUP($A6241,HeadJournal!$A$1:$L$890,COLUMN(HeadJournal!L$1),0)*($K6241+$L6241)/(SUMIF($A:$A,$A6241,$K:$K)+SUMIF($A:$A,$A6241,$L:$L)))/VLOOKUP($A6241,HeadJournal!$A$1:$L$890,COLUMN(HeadJournal!H$1),0),0)</f>
        <v>0</v>
      </c>
      <c r="P6241" s="30">
        <f>IFERROR(SUM(K6241:O6241)*VLOOKUP($A6241,HeadJournal!$A$1:$L$890,COLUMN(HeadJournal!H$1),0),0)</f>
        <v>0</v>
      </c>
      <c r="Q6241" s="29"/>
      <c r="R6241" s="31"/>
      <c r="S6241" s="31"/>
      <c r="T6241" s="95" t="str">
        <f t="shared" si="420"/>
        <v/>
      </c>
      <c r="U6241" s="32">
        <f t="shared" si="354"/>
        <v>0</v>
      </c>
      <c r="V6241" s="22" t="str">
        <f t="shared" si="355"/>
        <v/>
      </c>
      <c r="X6241" s="33"/>
      <c r="Y6241" s="33"/>
    </row>
    <row r="6242" spans="1:25" x14ac:dyDescent="0.2">
      <c r="A6242" s="93"/>
      <c r="B6242" s="94" t="str">
        <f>IFERROR(VLOOKUP($A6242,HeadJournal!$A$1:$NTR$890,COLUMN(HeadJournal!B$1),0),"")</f>
        <v/>
      </c>
      <c r="C6242" s="94" t="str">
        <f>IFERROR(VLOOKUP($A6242,HeadJournal!$A$1:$NTR$890,COLUMN(HeadJournal!C$1),0),"")</f>
        <v/>
      </c>
      <c r="D6242" s="125" t="str">
        <f>IFERROR(VLOOKUP($A6242,HeadJournal!$A$1:$NTR$890,COLUMN(HeadJournal!D$1),0),"")</f>
        <v/>
      </c>
      <c r="E6242" s="95" t="str">
        <f>IFERROR(VLOOKUP($A6242,HeadJournal!$A$1:$NTR$890,COLUMN(HeadJournal!G$1),0),"")</f>
        <v/>
      </c>
      <c r="F6242" s="95" t="str">
        <f t="shared" si="419"/>
        <v/>
      </c>
      <c r="G6242" s="97"/>
      <c r="H6242" s="161"/>
      <c r="I6242" s="97"/>
      <c r="J6242" s="97"/>
      <c r="K6242" s="29"/>
      <c r="L6242" s="29"/>
      <c r="M6242" s="30">
        <f>IFERROR(VLOOKUP($A6242,HeadJournal!$A$1:$J$890,COLUMN(HeadJournal!I$1),0)*($K6242+$L6242)/(SUMIF($A:$A,$A6242,$K:$K)+SUMIF($A:$A,$A6242,$L:$L)),0)</f>
        <v>0</v>
      </c>
      <c r="N6242" s="30">
        <f>IFERROR((VLOOKUP($A6242,HeadJournal!$A$1:$K$890,COLUMN(HeadJournal!K$1),0)-VLOOKUP($A6242,HeadJournal!$A$1:$K$890,COLUMN(HeadJournal!J$1),0))*($K6242+$L6242)/(SUMIF($A:$A,$A6242,$K:$K)+SUMIF($A:$A,$A6242,$L:$L)),0)</f>
        <v>0</v>
      </c>
      <c r="O6242" s="30">
        <f>IFERROR((VLOOKUP($A6242,HeadJournal!$A$1:$L$890,COLUMN(HeadJournal!L$1),0)*($K6242+$L6242)/(SUMIF($A:$A,$A6242,$K:$K)+SUMIF($A:$A,$A6242,$L:$L)))/VLOOKUP($A6242,HeadJournal!$A$1:$L$890,COLUMN(HeadJournal!H$1),0),0)</f>
        <v>0</v>
      </c>
      <c r="P6242" s="30">
        <f>IFERROR(SUM(K6242:O6242)*VLOOKUP($A6242,HeadJournal!$A$1:$L$890,COLUMN(HeadJournal!H$1),0),0)</f>
        <v>0</v>
      </c>
      <c r="Q6242" s="29"/>
      <c r="R6242" s="31"/>
      <c r="S6242" s="31"/>
      <c r="T6242" s="95" t="str">
        <f t="shared" si="420"/>
        <v/>
      </c>
      <c r="U6242" s="32">
        <f t="shared" si="354"/>
        <v>0</v>
      </c>
      <c r="V6242" s="22" t="str">
        <f t="shared" si="355"/>
        <v/>
      </c>
      <c r="X6242" s="33"/>
      <c r="Y6242" s="33"/>
    </row>
    <row r="6243" spans="1:25" x14ac:dyDescent="0.2">
      <c r="A6243" s="93"/>
      <c r="B6243" s="94" t="str">
        <f>IFERROR(VLOOKUP($A6243,HeadJournal!$A$1:$NTR$890,COLUMN(HeadJournal!B$1),0),"")</f>
        <v/>
      </c>
      <c r="C6243" s="94" t="str">
        <f>IFERROR(VLOOKUP($A6243,HeadJournal!$A$1:$NTR$890,COLUMN(HeadJournal!C$1),0),"")</f>
        <v/>
      </c>
      <c r="D6243" s="125" t="str">
        <f>IFERROR(VLOOKUP($A6243,HeadJournal!$A$1:$NTR$890,COLUMN(HeadJournal!D$1),0),"")</f>
        <v/>
      </c>
      <c r="E6243" s="95" t="str">
        <f>IFERROR(VLOOKUP($A6243,HeadJournal!$A$1:$NTR$890,COLUMN(HeadJournal!G$1),0),"")</f>
        <v/>
      </c>
      <c r="F6243" s="95" t="str">
        <f t="shared" si="419"/>
        <v/>
      </c>
      <c r="G6243" s="97"/>
      <c r="H6243" s="161"/>
      <c r="I6243" s="97"/>
      <c r="J6243" s="97"/>
      <c r="K6243" s="29"/>
      <c r="L6243" s="29"/>
      <c r="M6243" s="30">
        <f>IFERROR(VLOOKUP($A6243,HeadJournal!$A$1:$J$890,COLUMN(HeadJournal!I$1),0)*($K6243+$L6243)/(SUMIF($A:$A,$A6243,$K:$K)+SUMIF($A:$A,$A6243,$L:$L)),0)</f>
        <v>0</v>
      </c>
      <c r="N6243" s="30">
        <f>IFERROR((VLOOKUP($A6243,HeadJournal!$A$1:$K$890,COLUMN(HeadJournal!K$1),0)-VLOOKUP($A6243,HeadJournal!$A$1:$K$890,COLUMN(HeadJournal!J$1),0))*($K6243+$L6243)/(SUMIF($A:$A,$A6243,$K:$K)+SUMIF($A:$A,$A6243,$L:$L)),0)</f>
        <v>0</v>
      </c>
      <c r="O6243" s="30">
        <f>IFERROR((VLOOKUP($A6243,HeadJournal!$A$1:$L$890,COLUMN(HeadJournal!L$1),0)*($K6243+$L6243)/(SUMIF($A:$A,$A6243,$K:$K)+SUMIF($A:$A,$A6243,$L:$L)))/VLOOKUP($A6243,HeadJournal!$A$1:$L$890,COLUMN(HeadJournal!H$1),0),0)</f>
        <v>0</v>
      </c>
      <c r="P6243" s="30">
        <f>IFERROR(SUM(K6243:O6243)*VLOOKUP($A6243,HeadJournal!$A$1:$L$890,COLUMN(HeadJournal!H$1),0),0)</f>
        <v>0</v>
      </c>
      <c r="Q6243" s="29"/>
      <c r="R6243" s="31"/>
      <c r="S6243" s="31"/>
      <c r="T6243" s="95" t="str">
        <f t="shared" si="420"/>
        <v/>
      </c>
      <c r="U6243" s="32">
        <f t="shared" si="354"/>
        <v>0</v>
      </c>
      <c r="V6243" s="22" t="str">
        <f t="shared" si="355"/>
        <v/>
      </c>
      <c r="X6243" s="33"/>
      <c r="Y6243" s="33"/>
    </row>
    <row r="6244" spans="1:25" x14ac:dyDescent="0.2">
      <c r="A6244" s="93"/>
      <c r="B6244" s="94" t="str">
        <f>IFERROR(VLOOKUP($A6244,HeadJournal!$A$1:$NTR$890,COLUMN(HeadJournal!B$1),0),"")</f>
        <v/>
      </c>
      <c r="C6244" s="94" t="str">
        <f>IFERROR(VLOOKUP($A6244,HeadJournal!$A$1:$NTR$890,COLUMN(HeadJournal!C$1),0),"")</f>
        <v/>
      </c>
      <c r="D6244" s="125" t="str">
        <f>IFERROR(VLOOKUP($A6244,HeadJournal!$A$1:$NTR$890,COLUMN(HeadJournal!D$1),0),"")</f>
        <v/>
      </c>
      <c r="E6244" s="95" t="str">
        <f>IFERROR(VLOOKUP($A6244,HeadJournal!$A$1:$NTR$890,COLUMN(HeadJournal!G$1),0),"")</f>
        <v/>
      </c>
      <c r="F6244" s="95" t="str">
        <f t="shared" si="419"/>
        <v/>
      </c>
      <c r="G6244" s="97"/>
      <c r="H6244" s="161"/>
      <c r="I6244" s="97"/>
      <c r="J6244" s="97"/>
      <c r="K6244" s="29"/>
      <c r="L6244" s="29"/>
      <c r="M6244" s="30">
        <f>IFERROR(VLOOKUP($A6244,HeadJournal!$A$1:$J$890,COLUMN(HeadJournal!I$1),0)*($K6244+$L6244)/(SUMIF($A:$A,$A6244,$K:$K)+SUMIF($A:$A,$A6244,$L:$L)),0)</f>
        <v>0</v>
      </c>
      <c r="N6244" s="30">
        <f>IFERROR((VLOOKUP($A6244,HeadJournal!$A$1:$K$890,COLUMN(HeadJournal!K$1),0)-VLOOKUP($A6244,HeadJournal!$A$1:$K$890,COLUMN(HeadJournal!J$1),0))*($K6244+$L6244)/(SUMIF($A:$A,$A6244,$K:$K)+SUMIF($A:$A,$A6244,$L:$L)),0)</f>
        <v>0</v>
      </c>
      <c r="O6244" s="30">
        <f>IFERROR((VLOOKUP($A6244,HeadJournal!$A$1:$L$890,COLUMN(HeadJournal!L$1),0)*($K6244+$L6244)/(SUMIF($A:$A,$A6244,$K:$K)+SUMIF($A:$A,$A6244,$L:$L)))/VLOOKUP($A6244,HeadJournal!$A$1:$L$890,COLUMN(HeadJournal!H$1),0),0)</f>
        <v>0</v>
      </c>
      <c r="P6244" s="30">
        <f>IFERROR(SUM(K6244:O6244)*VLOOKUP($A6244,HeadJournal!$A$1:$L$890,COLUMN(HeadJournal!H$1),0),0)</f>
        <v>0</v>
      </c>
      <c r="Q6244" s="29"/>
      <c r="R6244" s="31"/>
      <c r="S6244" s="31"/>
      <c r="T6244" s="95" t="str">
        <f t="shared" si="420"/>
        <v/>
      </c>
      <c r="U6244" s="32">
        <f t="shared" si="354"/>
        <v>0</v>
      </c>
      <c r="V6244" s="22" t="str">
        <f t="shared" si="355"/>
        <v/>
      </c>
      <c r="X6244" s="33"/>
      <c r="Y6244" s="33"/>
    </row>
    <row r="6245" spans="1:25" x14ac:dyDescent="0.2">
      <c r="A6245" s="93"/>
      <c r="B6245" s="94" t="str">
        <f>IFERROR(VLOOKUP($A6245,HeadJournal!$A$1:$NTR$890,COLUMN(HeadJournal!B$1),0),"")</f>
        <v/>
      </c>
      <c r="C6245" s="94" t="str">
        <f>IFERROR(VLOOKUP($A6245,HeadJournal!$A$1:$NTR$890,COLUMN(HeadJournal!C$1),0),"")</f>
        <v/>
      </c>
      <c r="D6245" s="125" t="str">
        <f>IFERROR(VLOOKUP($A6245,HeadJournal!$A$1:$NTR$890,COLUMN(HeadJournal!D$1),0),"")</f>
        <v/>
      </c>
      <c r="E6245" s="95" t="str">
        <f>IFERROR(VLOOKUP($A6245,HeadJournal!$A$1:$NTR$890,COLUMN(HeadJournal!G$1),0),"")</f>
        <v/>
      </c>
      <c r="F6245" s="95" t="str">
        <f t="shared" si="419"/>
        <v/>
      </c>
      <c r="G6245" s="97"/>
      <c r="H6245" s="161"/>
      <c r="I6245" s="97"/>
      <c r="J6245" s="97"/>
      <c r="K6245" s="29"/>
      <c r="L6245" s="29"/>
      <c r="M6245" s="30">
        <f>IFERROR(VLOOKUP($A6245,HeadJournal!$A$1:$J$890,COLUMN(HeadJournal!I$1),0)*($K6245+$L6245)/(SUMIF($A:$A,$A6245,$K:$K)+SUMIF($A:$A,$A6245,$L:$L)),0)</f>
        <v>0</v>
      </c>
      <c r="N6245" s="30">
        <f>IFERROR((VLOOKUP($A6245,HeadJournal!$A$1:$K$890,COLUMN(HeadJournal!K$1),0)-VLOOKUP($A6245,HeadJournal!$A$1:$K$890,COLUMN(HeadJournal!J$1),0))*($K6245+$L6245)/(SUMIF($A:$A,$A6245,$K:$K)+SUMIF($A:$A,$A6245,$L:$L)),0)</f>
        <v>0</v>
      </c>
      <c r="O6245" s="30">
        <f>IFERROR((VLOOKUP($A6245,HeadJournal!$A$1:$L$890,COLUMN(HeadJournal!L$1),0)*($K6245+$L6245)/(SUMIF($A:$A,$A6245,$K:$K)+SUMIF($A:$A,$A6245,$L:$L)))/VLOOKUP($A6245,HeadJournal!$A$1:$L$890,COLUMN(HeadJournal!H$1),0),0)</f>
        <v>0</v>
      </c>
      <c r="P6245" s="30">
        <f>IFERROR(SUM(K6245:O6245)*VLOOKUP($A6245,HeadJournal!$A$1:$L$890,COLUMN(HeadJournal!H$1),0),0)</f>
        <v>0</v>
      </c>
      <c r="Q6245" s="29"/>
      <c r="R6245" s="31"/>
      <c r="S6245" s="31"/>
      <c r="T6245" s="95" t="str">
        <f t="shared" si="420"/>
        <v/>
      </c>
      <c r="U6245" s="32">
        <f t="shared" si="354"/>
        <v>0</v>
      </c>
      <c r="V6245" s="22" t="str">
        <f t="shared" si="355"/>
        <v/>
      </c>
      <c r="X6245" s="33"/>
      <c r="Y6245" s="33"/>
    </row>
    <row r="6246" spans="1:25" x14ac:dyDescent="0.2">
      <c r="A6246" s="93"/>
      <c r="B6246" s="94" t="str">
        <f>IFERROR(VLOOKUP($A6246,HeadJournal!$A$1:$NTR$890,COLUMN(HeadJournal!B$1),0),"")</f>
        <v/>
      </c>
      <c r="C6246" s="94" t="str">
        <f>IFERROR(VLOOKUP($A6246,HeadJournal!$A$1:$NTR$890,COLUMN(HeadJournal!C$1),0),"")</f>
        <v/>
      </c>
      <c r="D6246" s="125" t="str">
        <f>IFERROR(VLOOKUP($A6246,HeadJournal!$A$1:$NTR$890,COLUMN(HeadJournal!D$1),0),"")</f>
        <v/>
      </c>
      <c r="E6246" s="95" t="str">
        <f>IFERROR(VLOOKUP($A6246,HeadJournal!$A$1:$NTR$890,COLUMN(HeadJournal!G$1),0),"")</f>
        <v/>
      </c>
      <c r="F6246" s="95" t="str">
        <f t="shared" si="419"/>
        <v/>
      </c>
      <c r="G6246" s="97"/>
      <c r="H6246" s="161"/>
      <c r="I6246" s="97"/>
      <c r="J6246" s="97"/>
      <c r="K6246" s="29"/>
      <c r="L6246" s="29"/>
      <c r="M6246" s="30">
        <f>IFERROR(VLOOKUP($A6246,HeadJournal!$A$1:$J$890,COLUMN(HeadJournal!I$1),0)*($K6246+$L6246)/(SUMIF($A:$A,$A6246,$K:$K)+SUMIF($A:$A,$A6246,$L:$L)),0)</f>
        <v>0</v>
      </c>
      <c r="N6246" s="30">
        <f>IFERROR((VLOOKUP($A6246,HeadJournal!$A$1:$K$890,COLUMN(HeadJournal!K$1),0)-VLOOKUP($A6246,HeadJournal!$A$1:$K$890,COLUMN(HeadJournal!J$1),0))*($K6246+$L6246)/(SUMIF($A:$A,$A6246,$K:$K)+SUMIF($A:$A,$A6246,$L:$L)),0)</f>
        <v>0</v>
      </c>
      <c r="O6246" s="30">
        <f>IFERROR((VLOOKUP($A6246,HeadJournal!$A$1:$L$890,COLUMN(HeadJournal!L$1),0)*($K6246+$L6246)/(SUMIF($A:$A,$A6246,$K:$K)+SUMIF($A:$A,$A6246,$L:$L)))/VLOOKUP($A6246,HeadJournal!$A$1:$L$890,COLUMN(HeadJournal!H$1),0),0)</f>
        <v>0</v>
      </c>
      <c r="P6246" s="30">
        <f>IFERROR(SUM(K6246:O6246)*VLOOKUP($A6246,HeadJournal!$A$1:$L$890,COLUMN(HeadJournal!H$1),0),0)</f>
        <v>0</v>
      </c>
      <c r="Q6246" s="29"/>
      <c r="R6246" s="31"/>
      <c r="S6246" s="31"/>
      <c r="T6246" s="95" t="str">
        <f t="shared" si="420"/>
        <v/>
      </c>
      <c r="U6246" s="32">
        <f t="shared" si="354"/>
        <v>0</v>
      </c>
      <c r="V6246" s="22" t="str">
        <f t="shared" si="355"/>
        <v/>
      </c>
      <c r="X6246" s="33"/>
      <c r="Y6246" s="33"/>
    </row>
    <row r="6247" spans="1:25" x14ac:dyDescent="0.2">
      <c r="A6247" s="93"/>
      <c r="B6247" s="94" t="str">
        <f>IFERROR(VLOOKUP($A6247,HeadJournal!$A$1:$NTR$890,COLUMN(HeadJournal!B$1),0),"")</f>
        <v/>
      </c>
      <c r="C6247" s="94" t="str">
        <f>IFERROR(VLOOKUP($A6247,HeadJournal!$A$1:$NTR$890,COLUMN(HeadJournal!C$1),0),"")</f>
        <v/>
      </c>
      <c r="D6247" s="125" t="str">
        <f>IFERROR(VLOOKUP($A6247,HeadJournal!$A$1:$NTR$890,COLUMN(HeadJournal!D$1),0),"")</f>
        <v/>
      </c>
      <c r="E6247" s="95" t="str">
        <f>IFERROR(VLOOKUP($A6247,HeadJournal!$A$1:$NTR$890,COLUMN(HeadJournal!G$1),0),"")</f>
        <v/>
      </c>
      <c r="F6247" s="95" t="str">
        <f t="shared" si="419"/>
        <v/>
      </c>
      <c r="G6247" s="97"/>
      <c r="H6247" s="161"/>
      <c r="I6247" s="97"/>
      <c r="J6247" s="97"/>
      <c r="K6247" s="29"/>
      <c r="L6247" s="29"/>
      <c r="M6247" s="30">
        <f>IFERROR(VLOOKUP($A6247,HeadJournal!$A$1:$J$890,COLUMN(HeadJournal!I$1),0)*($K6247+$L6247)/(SUMIF($A:$A,$A6247,$K:$K)+SUMIF($A:$A,$A6247,$L:$L)),0)</f>
        <v>0</v>
      </c>
      <c r="N6247" s="30">
        <f>IFERROR((VLOOKUP($A6247,HeadJournal!$A$1:$K$890,COLUMN(HeadJournal!K$1),0)-VLOOKUP($A6247,HeadJournal!$A$1:$K$890,COLUMN(HeadJournal!J$1),0))*($K6247+$L6247)/(SUMIF($A:$A,$A6247,$K:$K)+SUMIF($A:$A,$A6247,$L:$L)),0)</f>
        <v>0</v>
      </c>
      <c r="O6247" s="30">
        <f>IFERROR((VLOOKUP($A6247,HeadJournal!$A$1:$L$890,COLUMN(HeadJournal!L$1),0)*($K6247+$L6247)/(SUMIF($A:$A,$A6247,$K:$K)+SUMIF($A:$A,$A6247,$L:$L)))/VLOOKUP($A6247,HeadJournal!$A$1:$L$890,COLUMN(HeadJournal!H$1),0),0)</f>
        <v>0</v>
      </c>
      <c r="P6247" s="30">
        <f>IFERROR(SUM(K6247:O6247)*VLOOKUP($A6247,HeadJournal!$A$1:$L$890,COLUMN(HeadJournal!H$1),0),0)</f>
        <v>0</v>
      </c>
      <c r="Q6247" s="29"/>
      <c r="R6247" s="31"/>
      <c r="S6247" s="31"/>
      <c r="T6247" s="95" t="str">
        <f t="shared" si="420"/>
        <v/>
      </c>
      <c r="U6247" s="32">
        <f t="shared" si="354"/>
        <v>0</v>
      </c>
      <c r="V6247" s="22" t="str">
        <f t="shared" si="355"/>
        <v/>
      </c>
      <c r="X6247" s="33"/>
      <c r="Y6247" s="33"/>
    </row>
    <row r="6248" spans="1:25" x14ac:dyDescent="0.2">
      <c r="A6248" s="93"/>
      <c r="B6248" s="94" t="str">
        <f>IFERROR(VLOOKUP($A6248,HeadJournal!$A$1:$NTR$890,COLUMN(HeadJournal!B$1),0),"")</f>
        <v/>
      </c>
      <c r="C6248" s="94" t="str">
        <f>IFERROR(VLOOKUP($A6248,HeadJournal!$A$1:$NTR$890,COLUMN(HeadJournal!C$1),0),"")</f>
        <v/>
      </c>
      <c r="D6248" s="125" t="str">
        <f>IFERROR(VLOOKUP($A6248,HeadJournal!$A$1:$NTR$890,COLUMN(HeadJournal!D$1),0),"")</f>
        <v/>
      </c>
      <c r="E6248" s="95" t="str">
        <f>IFERROR(VLOOKUP($A6248,HeadJournal!$A$1:$NTR$890,COLUMN(HeadJournal!G$1),0),"")</f>
        <v/>
      </c>
      <c r="F6248" s="95" t="str">
        <f t="shared" si="419"/>
        <v/>
      </c>
      <c r="G6248" s="97"/>
      <c r="H6248" s="161"/>
      <c r="I6248" s="97"/>
      <c r="J6248" s="97"/>
      <c r="K6248" s="29"/>
      <c r="L6248" s="29"/>
      <c r="M6248" s="30">
        <f>IFERROR(VLOOKUP($A6248,HeadJournal!$A$1:$J$890,COLUMN(HeadJournal!I$1),0)*($K6248+$L6248)/(SUMIF($A:$A,$A6248,$K:$K)+SUMIF($A:$A,$A6248,$L:$L)),0)</f>
        <v>0</v>
      </c>
      <c r="N6248" s="30">
        <f>IFERROR((VLOOKUP($A6248,HeadJournal!$A$1:$K$890,COLUMN(HeadJournal!K$1),0)-VLOOKUP($A6248,HeadJournal!$A$1:$K$890,COLUMN(HeadJournal!J$1),0))*($K6248+$L6248)/(SUMIF($A:$A,$A6248,$K:$K)+SUMIF($A:$A,$A6248,$L:$L)),0)</f>
        <v>0</v>
      </c>
      <c r="O6248" s="30">
        <f>IFERROR((VLOOKUP($A6248,HeadJournal!$A$1:$L$890,COLUMN(HeadJournal!L$1),0)*($K6248+$L6248)/(SUMIF($A:$A,$A6248,$K:$K)+SUMIF($A:$A,$A6248,$L:$L)))/VLOOKUP($A6248,HeadJournal!$A$1:$L$890,COLUMN(HeadJournal!H$1),0),0)</f>
        <v>0</v>
      </c>
      <c r="P6248" s="30">
        <f>IFERROR(SUM(K6248:O6248)*VLOOKUP($A6248,HeadJournal!$A$1:$L$890,COLUMN(HeadJournal!H$1),0),0)</f>
        <v>0</v>
      </c>
      <c r="Q6248" s="29"/>
      <c r="R6248" s="31"/>
      <c r="S6248" s="31"/>
      <c r="T6248" s="95" t="str">
        <f t="shared" si="420"/>
        <v/>
      </c>
      <c r="U6248" s="32">
        <f t="shared" si="354"/>
        <v>0</v>
      </c>
      <c r="V6248" s="22" t="str">
        <f t="shared" si="355"/>
        <v/>
      </c>
      <c r="X6248" s="33"/>
      <c r="Y6248" s="33"/>
    </row>
    <row r="6249" spans="1:25" x14ac:dyDescent="0.2">
      <c r="A6249" s="93"/>
      <c r="B6249" s="94" t="str">
        <f>IFERROR(VLOOKUP($A6249,HeadJournal!$A$1:$NTR$890,COLUMN(HeadJournal!B$1),0),"")</f>
        <v/>
      </c>
      <c r="C6249" s="94" t="str">
        <f>IFERROR(VLOOKUP($A6249,HeadJournal!$A$1:$NTR$890,COLUMN(HeadJournal!C$1),0),"")</f>
        <v/>
      </c>
      <c r="D6249" s="125" t="str">
        <f>IFERROR(VLOOKUP($A6249,HeadJournal!$A$1:$NTR$890,COLUMN(HeadJournal!D$1),0),"")</f>
        <v/>
      </c>
      <c r="E6249" s="95" t="str">
        <f>IFERROR(VLOOKUP($A6249,HeadJournal!$A$1:$NTR$890,COLUMN(HeadJournal!G$1),0),"")</f>
        <v/>
      </c>
      <c r="F6249" s="95" t="str">
        <f t="shared" si="419"/>
        <v/>
      </c>
      <c r="G6249" s="97"/>
      <c r="H6249" s="161"/>
      <c r="I6249" s="97"/>
      <c r="J6249" s="97"/>
      <c r="K6249" s="29"/>
      <c r="L6249" s="29"/>
      <c r="M6249" s="30">
        <f>IFERROR(VLOOKUP($A6249,HeadJournal!$A$1:$J$890,COLUMN(HeadJournal!I$1),0)*($K6249+$L6249)/(SUMIF($A:$A,$A6249,$K:$K)+SUMIF($A:$A,$A6249,$L:$L)),0)</f>
        <v>0</v>
      </c>
      <c r="N6249" s="30">
        <f>IFERROR((VLOOKUP($A6249,HeadJournal!$A$1:$K$890,COLUMN(HeadJournal!K$1),0)-VLOOKUP($A6249,HeadJournal!$A$1:$K$890,COLUMN(HeadJournal!J$1),0))*($K6249+$L6249)/(SUMIF($A:$A,$A6249,$K:$K)+SUMIF($A:$A,$A6249,$L:$L)),0)</f>
        <v>0</v>
      </c>
      <c r="O6249" s="30">
        <f>IFERROR((VLOOKUP($A6249,HeadJournal!$A$1:$L$890,COLUMN(HeadJournal!L$1),0)*($K6249+$L6249)/(SUMIF($A:$A,$A6249,$K:$K)+SUMIF($A:$A,$A6249,$L:$L)))/VLOOKUP($A6249,HeadJournal!$A$1:$L$890,COLUMN(HeadJournal!H$1),0),0)</f>
        <v>0</v>
      </c>
      <c r="P6249" s="30">
        <f>IFERROR(SUM(K6249:O6249)*VLOOKUP($A6249,HeadJournal!$A$1:$L$890,COLUMN(HeadJournal!H$1),0),0)</f>
        <v>0</v>
      </c>
      <c r="Q6249" s="29"/>
      <c r="R6249" s="31"/>
      <c r="S6249" s="31"/>
      <c r="T6249" s="95" t="str">
        <f t="shared" si="420"/>
        <v/>
      </c>
      <c r="U6249" s="32">
        <f t="shared" si="354"/>
        <v>0</v>
      </c>
      <c r="V6249" s="22" t="str">
        <f t="shared" si="355"/>
        <v/>
      </c>
      <c r="X6249" s="33"/>
      <c r="Y6249" s="33"/>
    </row>
    <row r="6250" spans="1:25" x14ac:dyDescent="0.2">
      <c r="A6250" s="93"/>
      <c r="B6250" s="94" t="str">
        <f>IFERROR(VLOOKUP($A6250,HeadJournal!$A$1:$NTR$890,COLUMN(HeadJournal!B$1),0),"")</f>
        <v/>
      </c>
      <c r="C6250" s="94" t="str">
        <f>IFERROR(VLOOKUP($A6250,HeadJournal!$A$1:$NTR$890,COLUMN(HeadJournal!C$1),0),"")</f>
        <v/>
      </c>
      <c r="D6250" s="125" t="str">
        <f>IFERROR(VLOOKUP($A6250,HeadJournal!$A$1:$NTR$890,COLUMN(HeadJournal!D$1),0),"")</f>
        <v/>
      </c>
      <c r="E6250" s="95" t="str">
        <f>IFERROR(VLOOKUP($A6250,HeadJournal!$A$1:$NTR$890,COLUMN(HeadJournal!G$1),0),"")</f>
        <v/>
      </c>
      <c r="F6250" s="95" t="str">
        <f t="shared" si="419"/>
        <v/>
      </c>
      <c r="G6250" s="97"/>
      <c r="H6250" s="161"/>
      <c r="I6250" s="97"/>
      <c r="J6250" s="97"/>
      <c r="K6250" s="29"/>
      <c r="L6250" s="29"/>
      <c r="M6250" s="30">
        <f>IFERROR(VLOOKUP($A6250,HeadJournal!$A$1:$J$890,COLUMN(HeadJournal!I$1),0)*($K6250+$L6250)/(SUMIF($A:$A,$A6250,$K:$K)+SUMIF($A:$A,$A6250,$L:$L)),0)</f>
        <v>0</v>
      </c>
      <c r="N6250" s="30">
        <f>IFERROR((VLOOKUP($A6250,HeadJournal!$A$1:$K$890,COLUMN(HeadJournal!K$1),0)-VLOOKUP($A6250,HeadJournal!$A$1:$K$890,COLUMN(HeadJournal!J$1),0))*($K6250+$L6250)/(SUMIF($A:$A,$A6250,$K:$K)+SUMIF($A:$A,$A6250,$L:$L)),0)</f>
        <v>0</v>
      </c>
      <c r="O6250" s="30">
        <f>IFERROR((VLOOKUP($A6250,HeadJournal!$A$1:$L$890,COLUMN(HeadJournal!L$1),0)*($K6250+$L6250)/(SUMIF($A:$A,$A6250,$K:$K)+SUMIF($A:$A,$A6250,$L:$L)))/VLOOKUP($A6250,HeadJournal!$A$1:$L$890,COLUMN(HeadJournal!H$1),0),0)</f>
        <v>0</v>
      </c>
      <c r="P6250" s="30">
        <f>IFERROR(SUM(K6250:O6250)*VLOOKUP($A6250,HeadJournal!$A$1:$L$890,COLUMN(HeadJournal!H$1),0),0)</f>
        <v>0</v>
      </c>
      <c r="Q6250" s="29"/>
      <c r="R6250" s="31"/>
      <c r="S6250" s="31"/>
      <c r="T6250" s="95" t="str">
        <f t="shared" si="420"/>
        <v/>
      </c>
      <c r="U6250" s="32">
        <f t="shared" si="354"/>
        <v>0</v>
      </c>
      <c r="V6250" s="22" t="str">
        <f t="shared" si="355"/>
        <v/>
      </c>
      <c r="X6250" s="33"/>
      <c r="Y6250" s="33"/>
    </row>
    <row r="6251" spans="1:25" x14ac:dyDescent="0.2">
      <c r="A6251" s="93"/>
      <c r="B6251" s="94" t="str">
        <f>IFERROR(VLOOKUP($A6251,HeadJournal!$A$1:$NTR$890,COLUMN(HeadJournal!B$1),0),"")</f>
        <v/>
      </c>
      <c r="C6251" s="94" t="str">
        <f>IFERROR(VLOOKUP($A6251,HeadJournal!$A$1:$NTR$890,COLUMN(HeadJournal!C$1),0),"")</f>
        <v/>
      </c>
      <c r="D6251" s="125" t="str">
        <f>IFERROR(VLOOKUP($A6251,HeadJournal!$A$1:$NTR$890,COLUMN(HeadJournal!D$1),0),"")</f>
        <v/>
      </c>
      <c r="E6251" s="95" t="str">
        <f>IFERROR(VLOOKUP($A6251,HeadJournal!$A$1:$NTR$890,COLUMN(HeadJournal!G$1),0),"")</f>
        <v/>
      </c>
      <c r="F6251" s="95" t="str">
        <f t="shared" si="419"/>
        <v/>
      </c>
      <c r="G6251" s="97"/>
      <c r="H6251" s="161"/>
      <c r="I6251" s="97"/>
      <c r="J6251" s="97"/>
      <c r="K6251" s="29"/>
      <c r="L6251" s="29"/>
      <c r="M6251" s="30">
        <f>IFERROR(VLOOKUP($A6251,HeadJournal!$A$1:$J$890,COLUMN(HeadJournal!I$1),0)*($K6251+$L6251)/(SUMIF($A:$A,$A6251,$K:$K)+SUMIF($A:$A,$A6251,$L:$L)),0)</f>
        <v>0</v>
      </c>
      <c r="N6251" s="30">
        <f>IFERROR((VLOOKUP($A6251,HeadJournal!$A$1:$K$890,COLUMN(HeadJournal!K$1),0)-VLOOKUP($A6251,HeadJournal!$A$1:$K$890,COLUMN(HeadJournal!J$1),0))*($K6251+$L6251)/(SUMIF($A:$A,$A6251,$K:$K)+SUMIF($A:$A,$A6251,$L:$L)),0)</f>
        <v>0</v>
      </c>
      <c r="O6251" s="30">
        <f>IFERROR((VLOOKUP($A6251,HeadJournal!$A$1:$L$890,COLUMN(HeadJournal!L$1),0)*($K6251+$L6251)/(SUMIF($A:$A,$A6251,$K:$K)+SUMIF($A:$A,$A6251,$L:$L)))/VLOOKUP($A6251,HeadJournal!$A$1:$L$890,COLUMN(HeadJournal!H$1),0),0)</f>
        <v>0</v>
      </c>
      <c r="P6251" s="30">
        <f>IFERROR(SUM(K6251:O6251)*VLOOKUP($A6251,HeadJournal!$A$1:$L$890,COLUMN(HeadJournal!H$1),0),0)</f>
        <v>0</v>
      </c>
      <c r="Q6251" s="29"/>
      <c r="R6251" s="31"/>
      <c r="S6251" s="31"/>
      <c r="T6251" s="95" t="str">
        <f t="shared" si="420"/>
        <v/>
      </c>
      <c r="U6251" s="32">
        <f t="shared" si="354"/>
        <v>0</v>
      </c>
      <c r="V6251" s="22" t="str">
        <f t="shared" si="355"/>
        <v/>
      </c>
      <c r="X6251" s="33"/>
      <c r="Y6251" s="33"/>
    </row>
    <row r="6252" spans="1:25" x14ac:dyDescent="0.2">
      <c r="A6252" s="93"/>
      <c r="B6252" s="94" t="str">
        <f>IFERROR(VLOOKUP($A6252,HeadJournal!$A$1:$NTR$890,COLUMN(HeadJournal!B$1),0),"")</f>
        <v/>
      </c>
      <c r="C6252" s="94" t="str">
        <f>IFERROR(VLOOKUP($A6252,HeadJournal!$A$1:$NTR$890,COLUMN(HeadJournal!C$1),0),"")</f>
        <v/>
      </c>
      <c r="D6252" s="125" t="str">
        <f>IFERROR(VLOOKUP($A6252,HeadJournal!$A$1:$NTR$890,COLUMN(HeadJournal!D$1),0),"")</f>
        <v/>
      </c>
      <c r="E6252" s="95" t="str">
        <f>IFERROR(VLOOKUP($A6252,HeadJournal!$A$1:$NTR$890,COLUMN(HeadJournal!G$1),0),"")</f>
        <v/>
      </c>
      <c r="F6252" s="95" t="str">
        <f t="shared" si="419"/>
        <v/>
      </c>
      <c r="G6252" s="97"/>
      <c r="H6252" s="161"/>
      <c r="I6252" s="97"/>
      <c r="J6252" s="97"/>
      <c r="K6252" s="29"/>
      <c r="L6252" s="29"/>
      <c r="M6252" s="30">
        <f>IFERROR(VLOOKUP($A6252,HeadJournal!$A$1:$J$890,COLUMN(HeadJournal!I$1),0)*($K6252+$L6252)/(SUMIF($A:$A,$A6252,$K:$K)+SUMIF($A:$A,$A6252,$L:$L)),0)</f>
        <v>0</v>
      </c>
      <c r="N6252" s="30">
        <f>IFERROR((VLOOKUP($A6252,HeadJournal!$A$1:$K$890,COLUMN(HeadJournal!K$1),0)-VLOOKUP($A6252,HeadJournal!$A$1:$K$890,COLUMN(HeadJournal!J$1),0))*($K6252+$L6252)/(SUMIF($A:$A,$A6252,$K:$K)+SUMIF($A:$A,$A6252,$L:$L)),0)</f>
        <v>0</v>
      </c>
      <c r="O6252" s="30">
        <f>IFERROR((VLOOKUP($A6252,HeadJournal!$A$1:$L$890,COLUMN(HeadJournal!L$1),0)*($K6252+$L6252)/(SUMIF($A:$A,$A6252,$K:$K)+SUMIF($A:$A,$A6252,$L:$L)))/VLOOKUP($A6252,HeadJournal!$A$1:$L$890,COLUMN(HeadJournal!H$1),0),0)</f>
        <v>0</v>
      </c>
      <c r="P6252" s="30">
        <f>IFERROR(SUM(K6252:O6252)*VLOOKUP($A6252,HeadJournal!$A$1:$L$890,COLUMN(HeadJournal!H$1),0),0)</f>
        <v>0</v>
      </c>
      <c r="Q6252" s="29"/>
      <c r="R6252" s="31"/>
      <c r="S6252" s="31"/>
      <c r="T6252" s="95" t="str">
        <f t="shared" si="420"/>
        <v/>
      </c>
      <c r="U6252" s="32">
        <f t="shared" si="354"/>
        <v>0</v>
      </c>
      <c r="V6252" s="22" t="str">
        <f t="shared" si="355"/>
        <v/>
      </c>
      <c r="X6252" s="33"/>
      <c r="Y6252" s="33"/>
    </row>
    <row r="6253" spans="1:25" x14ac:dyDescent="0.2">
      <c r="A6253" s="93"/>
      <c r="B6253" s="94" t="str">
        <f>IFERROR(VLOOKUP($A6253,HeadJournal!$A$1:$NTR$890,COLUMN(HeadJournal!B$1),0),"")</f>
        <v/>
      </c>
      <c r="C6253" s="94" t="str">
        <f>IFERROR(VLOOKUP($A6253,HeadJournal!$A$1:$NTR$890,COLUMN(HeadJournal!C$1),0),"")</f>
        <v/>
      </c>
      <c r="D6253" s="125" t="str">
        <f>IFERROR(VLOOKUP($A6253,HeadJournal!$A$1:$NTR$890,COLUMN(HeadJournal!D$1),0),"")</f>
        <v/>
      </c>
      <c r="E6253" s="95" t="str">
        <f>IFERROR(VLOOKUP($A6253,HeadJournal!$A$1:$NTR$890,COLUMN(HeadJournal!G$1),0),"")</f>
        <v/>
      </c>
      <c r="F6253" s="95" t="str">
        <f t="shared" si="419"/>
        <v/>
      </c>
      <c r="G6253" s="97"/>
      <c r="H6253" s="161"/>
      <c r="I6253" s="97"/>
      <c r="J6253" s="97"/>
      <c r="K6253" s="29"/>
      <c r="L6253" s="29"/>
      <c r="M6253" s="30">
        <f>IFERROR(VLOOKUP($A6253,HeadJournal!$A$1:$J$890,COLUMN(HeadJournal!I$1),0)*($K6253+$L6253)/(SUMIF($A:$A,$A6253,$K:$K)+SUMIF($A:$A,$A6253,$L:$L)),0)</f>
        <v>0</v>
      </c>
      <c r="N6253" s="30">
        <f>IFERROR((VLOOKUP($A6253,HeadJournal!$A$1:$K$890,COLUMN(HeadJournal!K$1),0)-VLOOKUP($A6253,HeadJournal!$A$1:$K$890,COLUMN(HeadJournal!J$1),0))*($K6253+$L6253)/(SUMIF($A:$A,$A6253,$K:$K)+SUMIF($A:$A,$A6253,$L:$L)),0)</f>
        <v>0</v>
      </c>
      <c r="O6253" s="30">
        <f>IFERROR((VLOOKUP($A6253,HeadJournal!$A$1:$L$890,COLUMN(HeadJournal!L$1),0)*($K6253+$L6253)/(SUMIF($A:$A,$A6253,$K:$K)+SUMIF($A:$A,$A6253,$L:$L)))/VLOOKUP($A6253,HeadJournal!$A$1:$L$890,COLUMN(HeadJournal!H$1),0),0)</f>
        <v>0</v>
      </c>
      <c r="P6253" s="30">
        <f>IFERROR(SUM(K6253:O6253)*VLOOKUP($A6253,HeadJournal!$A$1:$L$890,COLUMN(HeadJournal!H$1),0),0)</f>
        <v>0</v>
      </c>
      <c r="Q6253" s="29"/>
      <c r="R6253" s="31"/>
      <c r="S6253" s="31"/>
      <c r="T6253" s="95" t="str">
        <f t="shared" si="420"/>
        <v/>
      </c>
      <c r="U6253" s="32">
        <f t="shared" si="354"/>
        <v>0</v>
      </c>
      <c r="V6253" s="22" t="str">
        <f t="shared" si="355"/>
        <v/>
      </c>
      <c r="X6253" s="33"/>
      <c r="Y6253" s="33"/>
    </row>
    <row r="6254" spans="1:25" x14ac:dyDescent="0.2">
      <c r="A6254" s="93"/>
      <c r="B6254" s="94" t="str">
        <f>IFERROR(VLOOKUP($A6254,HeadJournal!$A$1:$NTR$890,COLUMN(HeadJournal!B$1),0),"")</f>
        <v/>
      </c>
      <c r="C6254" s="94" t="str">
        <f>IFERROR(VLOOKUP($A6254,HeadJournal!$A$1:$NTR$890,COLUMN(HeadJournal!C$1),0),"")</f>
        <v/>
      </c>
      <c r="D6254" s="125" t="str">
        <f>IFERROR(VLOOKUP($A6254,HeadJournal!$A$1:$NTR$890,COLUMN(HeadJournal!D$1),0),"")</f>
        <v/>
      </c>
      <c r="E6254" s="95" t="str">
        <f>IFERROR(VLOOKUP($A6254,HeadJournal!$A$1:$NTR$890,COLUMN(HeadJournal!G$1),0),"")</f>
        <v/>
      </c>
      <c r="F6254" s="95" t="str">
        <f t="shared" si="419"/>
        <v/>
      </c>
      <c r="G6254" s="97"/>
      <c r="H6254" s="161"/>
      <c r="I6254" s="97"/>
      <c r="J6254" s="97"/>
      <c r="K6254" s="29"/>
      <c r="L6254" s="29"/>
      <c r="M6254" s="30">
        <f>IFERROR(VLOOKUP($A6254,HeadJournal!$A$1:$J$890,COLUMN(HeadJournal!I$1),0)*($K6254+$L6254)/(SUMIF($A:$A,$A6254,$K:$K)+SUMIF($A:$A,$A6254,$L:$L)),0)</f>
        <v>0</v>
      </c>
      <c r="N6254" s="30">
        <f>IFERROR((VLOOKUP($A6254,HeadJournal!$A$1:$K$890,COLUMN(HeadJournal!K$1),0)-VLOOKUP($A6254,HeadJournal!$A$1:$K$890,COLUMN(HeadJournal!J$1),0))*($K6254+$L6254)/(SUMIF($A:$A,$A6254,$K:$K)+SUMIF($A:$A,$A6254,$L:$L)),0)</f>
        <v>0</v>
      </c>
      <c r="O6254" s="30">
        <f>IFERROR((VLOOKUP($A6254,HeadJournal!$A$1:$L$890,COLUMN(HeadJournal!L$1),0)*($K6254+$L6254)/(SUMIF($A:$A,$A6254,$K:$K)+SUMIF($A:$A,$A6254,$L:$L)))/VLOOKUP($A6254,HeadJournal!$A$1:$L$890,COLUMN(HeadJournal!H$1),0),0)</f>
        <v>0</v>
      </c>
      <c r="P6254" s="30">
        <f>IFERROR(SUM(K6254:O6254)*VLOOKUP($A6254,HeadJournal!$A$1:$L$890,COLUMN(HeadJournal!H$1),0),0)</f>
        <v>0</v>
      </c>
      <c r="Q6254" s="29"/>
      <c r="R6254" s="31"/>
      <c r="S6254" s="31"/>
      <c r="T6254" s="95" t="str">
        <f t="shared" si="420"/>
        <v/>
      </c>
      <c r="U6254" s="32">
        <f t="shared" si="354"/>
        <v>0</v>
      </c>
      <c r="V6254" s="22" t="str">
        <f t="shared" si="355"/>
        <v/>
      </c>
      <c r="X6254" s="33"/>
      <c r="Y6254" s="33"/>
    </row>
    <row r="6255" spans="1:25" x14ac:dyDescent="0.2">
      <c r="A6255" s="93"/>
      <c r="B6255" s="94" t="str">
        <f>IFERROR(VLOOKUP($A6255,HeadJournal!$A$1:$NTR$890,COLUMN(HeadJournal!B$1),0),"")</f>
        <v/>
      </c>
      <c r="C6255" s="94" t="str">
        <f>IFERROR(VLOOKUP($A6255,HeadJournal!$A$1:$NTR$890,COLUMN(HeadJournal!C$1),0),"")</f>
        <v/>
      </c>
      <c r="D6255" s="125" t="str">
        <f>IFERROR(VLOOKUP($A6255,HeadJournal!$A$1:$NTR$890,COLUMN(HeadJournal!D$1),0),"")</f>
        <v/>
      </c>
      <c r="E6255" s="95" t="str">
        <f>IFERROR(VLOOKUP($A6255,HeadJournal!$A$1:$NTR$890,COLUMN(HeadJournal!G$1),0),"")</f>
        <v/>
      </c>
      <c r="F6255" s="95" t="str">
        <f t="shared" si="419"/>
        <v/>
      </c>
      <c r="G6255" s="97"/>
      <c r="H6255" s="161"/>
      <c r="I6255" s="97"/>
      <c r="J6255" s="97"/>
      <c r="K6255" s="29"/>
      <c r="L6255" s="29"/>
      <c r="M6255" s="30">
        <f>IFERROR(VLOOKUP($A6255,HeadJournal!$A$1:$J$890,COLUMN(HeadJournal!I$1),0)*($K6255+$L6255)/(SUMIF($A:$A,$A6255,$K:$K)+SUMIF($A:$A,$A6255,$L:$L)),0)</f>
        <v>0</v>
      </c>
      <c r="N6255" s="30">
        <f>IFERROR((VLOOKUP($A6255,HeadJournal!$A$1:$K$890,COLUMN(HeadJournal!K$1),0)-VLOOKUP($A6255,HeadJournal!$A$1:$K$890,COLUMN(HeadJournal!J$1),0))*($K6255+$L6255)/(SUMIF($A:$A,$A6255,$K:$K)+SUMIF($A:$A,$A6255,$L:$L)),0)</f>
        <v>0</v>
      </c>
      <c r="O6255" s="30">
        <f>IFERROR((VLOOKUP($A6255,HeadJournal!$A$1:$L$890,COLUMN(HeadJournal!L$1),0)*($K6255+$L6255)/(SUMIF($A:$A,$A6255,$K:$K)+SUMIF($A:$A,$A6255,$L:$L)))/VLOOKUP($A6255,HeadJournal!$A$1:$L$890,COLUMN(HeadJournal!H$1),0),0)</f>
        <v>0</v>
      </c>
      <c r="P6255" s="30">
        <f>IFERROR(SUM(K6255:O6255)*VLOOKUP($A6255,HeadJournal!$A$1:$L$890,COLUMN(HeadJournal!H$1),0),0)</f>
        <v>0</v>
      </c>
      <c r="Q6255" s="29"/>
      <c r="R6255" s="31"/>
      <c r="S6255" s="31"/>
      <c r="T6255" s="95" t="str">
        <f t="shared" si="420"/>
        <v/>
      </c>
      <c r="U6255" s="32">
        <f t="shared" si="354"/>
        <v>0</v>
      </c>
      <c r="V6255" s="22" t="str">
        <f t="shared" si="355"/>
        <v/>
      </c>
      <c r="X6255" s="33"/>
      <c r="Y6255" s="33"/>
    </row>
    <row r="6256" spans="1:25" x14ac:dyDescent="0.2">
      <c r="A6256" s="93"/>
      <c r="B6256" s="94" t="str">
        <f>IFERROR(VLOOKUP($A6256,HeadJournal!$A$1:$NTR$890,COLUMN(HeadJournal!B$1),0),"")</f>
        <v/>
      </c>
      <c r="C6256" s="94" t="str">
        <f>IFERROR(VLOOKUP($A6256,HeadJournal!$A$1:$NTR$890,COLUMN(HeadJournal!C$1),0),"")</f>
        <v/>
      </c>
      <c r="D6256" s="125" t="str">
        <f>IFERROR(VLOOKUP($A6256,HeadJournal!$A$1:$NTR$890,COLUMN(HeadJournal!D$1),0),"")</f>
        <v/>
      </c>
      <c r="E6256" s="95" t="str">
        <f>IFERROR(VLOOKUP($A6256,HeadJournal!$A$1:$NTR$890,COLUMN(HeadJournal!G$1),0),"")</f>
        <v/>
      </c>
      <c r="F6256" s="95" t="str">
        <f t="shared" si="419"/>
        <v/>
      </c>
      <c r="G6256" s="97"/>
      <c r="H6256" s="161"/>
      <c r="I6256" s="97"/>
      <c r="J6256" s="97"/>
      <c r="K6256" s="29"/>
      <c r="L6256" s="29"/>
      <c r="M6256" s="30">
        <f>IFERROR(VLOOKUP($A6256,HeadJournal!$A$1:$J$890,COLUMN(HeadJournal!I$1),0)*($K6256+$L6256)/(SUMIF($A:$A,$A6256,$K:$K)+SUMIF($A:$A,$A6256,$L:$L)),0)</f>
        <v>0</v>
      </c>
      <c r="N6256" s="30">
        <f>IFERROR((VLOOKUP($A6256,HeadJournal!$A$1:$K$890,COLUMN(HeadJournal!K$1),0)-VLOOKUP($A6256,HeadJournal!$A$1:$K$890,COLUMN(HeadJournal!J$1),0))*($K6256+$L6256)/(SUMIF($A:$A,$A6256,$K:$K)+SUMIF($A:$A,$A6256,$L:$L)),0)</f>
        <v>0</v>
      </c>
      <c r="O6256" s="30">
        <f>IFERROR((VLOOKUP($A6256,HeadJournal!$A$1:$L$890,COLUMN(HeadJournal!L$1),0)*($K6256+$L6256)/(SUMIF($A:$A,$A6256,$K:$K)+SUMIF($A:$A,$A6256,$L:$L)))/VLOOKUP($A6256,HeadJournal!$A$1:$L$890,COLUMN(HeadJournal!H$1),0),0)</f>
        <v>0</v>
      </c>
      <c r="P6256" s="30">
        <f>IFERROR(SUM(K6256:O6256)*VLOOKUP($A6256,HeadJournal!$A$1:$L$890,COLUMN(HeadJournal!H$1),0),0)</f>
        <v>0</v>
      </c>
      <c r="Q6256" s="29"/>
      <c r="R6256" s="31"/>
      <c r="S6256" s="31"/>
      <c r="T6256" s="95" t="str">
        <f t="shared" si="420"/>
        <v/>
      </c>
      <c r="U6256" s="32">
        <f t="shared" si="354"/>
        <v>0</v>
      </c>
      <c r="V6256" s="22" t="str">
        <f t="shared" si="355"/>
        <v/>
      </c>
      <c r="X6256" s="33"/>
      <c r="Y6256" s="33"/>
    </row>
    <row r="6257" spans="1:25" x14ac:dyDescent="0.2">
      <c r="A6257" s="93"/>
      <c r="B6257" s="94" t="str">
        <f>IFERROR(VLOOKUP($A6257,HeadJournal!$A$1:$NTR$890,COLUMN(HeadJournal!B$1),0),"")</f>
        <v/>
      </c>
      <c r="C6257" s="94" t="str">
        <f>IFERROR(VLOOKUP($A6257,HeadJournal!$A$1:$NTR$890,COLUMN(HeadJournal!C$1),0),"")</f>
        <v/>
      </c>
      <c r="D6257" s="125" t="str">
        <f>IFERROR(VLOOKUP($A6257,HeadJournal!$A$1:$NTR$890,COLUMN(HeadJournal!D$1),0),"")</f>
        <v/>
      </c>
      <c r="E6257" s="95" t="str">
        <f>IFERROR(VLOOKUP($A6257,HeadJournal!$A$1:$NTR$890,COLUMN(HeadJournal!G$1),0),"")</f>
        <v/>
      </c>
      <c r="F6257" s="95" t="str">
        <f t="shared" si="419"/>
        <v/>
      </c>
      <c r="G6257" s="97"/>
      <c r="H6257" s="161"/>
      <c r="I6257" s="97"/>
      <c r="J6257" s="97"/>
      <c r="K6257" s="29"/>
      <c r="L6257" s="29"/>
      <c r="M6257" s="30">
        <f>IFERROR(VLOOKUP($A6257,HeadJournal!$A$1:$J$890,COLUMN(HeadJournal!I$1),0)*($K6257+$L6257)/(SUMIF($A:$A,$A6257,$K:$K)+SUMIF($A:$A,$A6257,$L:$L)),0)</f>
        <v>0</v>
      </c>
      <c r="N6257" s="30">
        <f>IFERROR((VLOOKUP($A6257,HeadJournal!$A$1:$K$890,COLUMN(HeadJournal!K$1),0)-VLOOKUP($A6257,HeadJournal!$A$1:$K$890,COLUMN(HeadJournal!J$1),0))*($K6257+$L6257)/(SUMIF($A:$A,$A6257,$K:$K)+SUMIF($A:$A,$A6257,$L:$L)),0)</f>
        <v>0</v>
      </c>
      <c r="O6257" s="30">
        <f>IFERROR((VLOOKUP($A6257,HeadJournal!$A$1:$L$890,COLUMN(HeadJournal!L$1),0)*($K6257+$L6257)/(SUMIF($A:$A,$A6257,$K:$K)+SUMIF($A:$A,$A6257,$L:$L)))/VLOOKUP($A6257,HeadJournal!$A$1:$L$890,COLUMN(HeadJournal!H$1),0),0)</f>
        <v>0</v>
      </c>
      <c r="P6257" s="30">
        <f>IFERROR(SUM(K6257:O6257)*VLOOKUP($A6257,HeadJournal!$A$1:$L$890,COLUMN(HeadJournal!H$1),0),0)</f>
        <v>0</v>
      </c>
      <c r="Q6257" s="29"/>
      <c r="R6257" s="31"/>
      <c r="S6257" s="31"/>
      <c r="T6257" s="95" t="str">
        <f t="shared" si="420"/>
        <v/>
      </c>
      <c r="U6257" s="32">
        <f t="shared" si="354"/>
        <v>0</v>
      </c>
      <c r="V6257" s="22" t="str">
        <f t="shared" si="355"/>
        <v/>
      </c>
      <c r="X6257" s="33"/>
      <c r="Y6257" s="33"/>
    </row>
    <row r="6258" spans="1:25" x14ac:dyDescent="0.2">
      <c r="A6258" s="93"/>
      <c r="B6258" s="94" t="str">
        <f>IFERROR(VLOOKUP($A6258,HeadJournal!$A$1:$NTR$890,COLUMN(HeadJournal!B$1),0),"")</f>
        <v/>
      </c>
      <c r="C6258" s="94" t="str">
        <f>IFERROR(VLOOKUP($A6258,HeadJournal!$A$1:$NTR$890,COLUMN(HeadJournal!C$1),0),"")</f>
        <v/>
      </c>
      <c r="D6258" s="125" t="str">
        <f>IFERROR(VLOOKUP($A6258,HeadJournal!$A$1:$NTR$890,COLUMN(HeadJournal!D$1),0),"")</f>
        <v/>
      </c>
      <c r="E6258" s="95" t="str">
        <f>IFERROR(VLOOKUP($A6258,HeadJournal!$A$1:$NTR$890,COLUMN(HeadJournal!G$1),0),"")</f>
        <v/>
      </c>
      <c r="F6258" s="95" t="str">
        <f t="shared" si="419"/>
        <v/>
      </c>
      <c r="G6258" s="97"/>
      <c r="H6258" s="161"/>
      <c r="I6258" s="97"/>
      <c r="J6258" s="97"/>
      <c r="K6258" s="29"/>
      <c r="L6258" s="29"/>
      <c r="M6258" s="30">
        <f>IFERROR(VLOOKUP($A6258,HeadJournal!$A$1:$J$890,COLUMN(HeadJournal!I$1),0)*($K6258+$L6258)/(SUMIF($A:$A,$A6258,$K:$K)+SUMIF($A:$A,$A6258,$L:$L)),0)</f>
        <v>0</v>
      </c>
      <c r="N6258" s="30">
        <f>IFERROR((VLOOKUP($A6258,HeadJournal!$A$1:$K$890,COLUMN(HeadJournal!K$1),0)-VLOOKUP($A6258,HeadJournal!$A$1:$K$890,COLUMN(HeadJournal!J$1),0))*($K6258+$L6258)/(SUMIF($A:$A,$A6258,$K:$K)+SUMIF($A:$A,$A6258,$L:$L)),0)</f>
        <v>0</v>
      </c>
      <c r="O6258" s="30">
        <f>IFERROR((VLOOKUP($A6258,HeadJournal!$A$1:$L$890,COLUMN(HeadJournal!L$1),0)*($K6258+$L6258)/(SUMIF($A:$A,$A6258,$K:$K)+SUMIF($A:$A,$A6258,$L:$L)))/VLOOKUP($A6258,HeadJournal!$A$1:$L$890,COLUMN(HeadJournal!H$1),0),0)</f>
        <v>0</v>
      </c>
      <c r="P6258" s="30">
        <f>IFERROR(SUM(K6258:O6258)*VLOOKUP($A6258,HeadJournal!$A$1:$L$890,COLUMN(HeadJournal!H$1),0),0)</f>
        <v>0</v>
      </c>
      <c r="Q6258" s="29"/>
      <c r="R6258" s="31"/>
      <c r="S6258" s="31"/>
      <c r="T6258" s="95" t="str">
        <f t="shared" si="420"/>
        <v/>
      </c>
      <c r="U6258" s="32">
        <f t="shared" si="354"/>
        <v>0</v>
      </c>
      <c r="V6258" s="22" t="str">
        <f t="shared" si="355"/>
        <v/>
      </c>
      <c r="X6258" s="33"/>
      <c r="Y6258" s="33"/>
    </row>
    <row r="6259" spans="1:25" x14ac:dyDescent="0.2">
      <c r="A6259" s="93"/>
      <c r="B6259" s="94" t="str">
        <f>IFERROR(VLOOKUP($A6259,HeadJournal!$A$1:$NTR$890,COLUMN(HeadJournal!B$1),0),"")</f>
        <v/>
      </c>
      <c r="C6259" s="94" t="str">
        <f>IFERROR(VLOOKUP($A6259,HeadJournal!$A$1:$NTR$890,COLUMN(HeadJournal!C$1),0),"")</f>
        <v/>
      </c>
      <c r="D6259" s="125" t="str">
        <f>IFERROR(VLOOKUP($A6259,HeadJournal!$A$1:$NTR$890,COLUMN(HeadJournal!D$1),0),"")</f>
        <v/>
      </c>
      <c r="E6259" s="95" t="str">
        <f>IFERROR(VLOOKUP($A6259,HeadJournal!$A$1:$NTR$890,COLUMN(HeadJournal!G$1),0),"")</f>
        <v/>
      </c>
      <c r="F6259" s="95" t="str">
        <f t="shared" si="419"/>
        <v/>
      </c>
      <c r="G6259" s="97"/>
      <c r="H6259" s="161"/>
      <c r="I6259" s="97"/>
      <c r="J6259" s="97"/>
      <c r="K6259" s="29"/>
      <c r="L6259" s="29"/>
      <c r="M6259" s="30">
        <f>IFERROR(VLOOKUP($A6259,HeadJournal!$A$1:$J$890,COLUMN(HeadJournal!I$1),0)*($K6259+$L6259)/(SUMIF($A:$A,$A6259,$K:$K)+SUMIF($A:$A,$A6259,$L:$L)),0)</f>
        <v>0</v>
      </c>
      <c r="N6259" s="30">
        <f>IFERROR((VLOOKUP($A6259,HeadJournal!$A$1:$K$890,COLUMN(HeadJournal!K$1),0)-VLOOKUP($A6259,HeadJournal!$A$1:$K$890,COLUMN(HeadJournal!J$1),0))*($K6259+$L6259)/(SUMIF($A:$A,$A6259,$K:$K)+SUMIF($A:$A,$A6259,$L:$L)),0)</f>
        <v>0</v>
      </c>
      <c r="O6259" s="30">
        <f>IFERROR((VLOOKUP($A6259,HeadJournal!$A$1:$L$890,COLUMN(HeadJournal!L$1),0)*($K6259+$L6259)/(SUMIF($A:$A,$A6259,$K:$K)+SUMIF($A:$A,$A6259,$L:$L)))/VLOOKUP($A6259,HeadJournal!$A$1:$L$890,COLUMN(HeadJournal!H$1),0),0)</f>
        <v>0</v>
      </c>
      <c r="P6259" s="30">
        <f>IFERROR(SUM(K6259:O6259)*VLOOKUP($A6259,HeadJournal!$A$1:$L$890,COLUMN(HeadJournal!H$1),0),0)</f>
        <v>0</v>
      </c>
      <c r="Q6259" s="29"/>
      <c r="R6259" s="31"/>
      <c r="S6259" s="31"/>
      <c r="T6259" s="95" t="str">
        <f t="shared" si="420"/>
        <v/>
      </c>
      <c r="U6259" s="32">
        <f t="shared" si="354"/>
        <v>0</v>
      </c>
      <c r="V6259" s="22" t="str">
        <f t="shared" si="355"/>
        <v/>
      </c>
      <c r="X6259" s="33"/>
      <c r="Y6259" s="33"/>
    </row>
    <row r="6260" spans="1:25" x14ac:dyDescent="0.2">
      <c r="A6260" s="93"/>
      <c r="B6260" s="94" t="str">
        <f>IFERROR(VLOOKUP($A6260,HeadJournal!$A$1:$NTR$890,COLUMN(HeadJournal!B$1),0),"")</f>
        <v/>
      </c>
      <c r="C6260" s="94" t="str">
        <f>IFERROR(VLOOKUP($A6260,HeadJournal!$A$1:$NTR$890,COLUMN(HeadJournal!C$1),0),"")</f>
        <v/>
      </c>
      <c r="D6260" s="125" t="str">
        <f>IFERROR(VLOOKUP($A6260,HeadJournal!$A$1:$NTR$890,COLUMN(HeadJournal!D$1),0),"")</f>
        <v/>
      </c>
      <c r="E6260" s="95" t="str">
        <f>IFERROR(VLOOKUP($A6260,HeadJournal!$A$1:$NTR$890,COLUMN(HeadJournal!G$1),0),"")</f>
        <v/>
      </c>
      <c r="F6260" s="95" t="str">
        <f t="shared" ref="F6260:F6287" si="457">IFERROR(TEXT(E6260, "ГГГГ ММ"),"")</f>
        <v/>
      </c>
      <c r="G6260" s="97"/>
      <c r="H6260" s="161"/>
      <c r="I6260" s="97"/>
      <c r="J6260" s="97"/>
      <c r="K6260" s="29"/>
      <c r="L6260" s="29"/>
      <c r="M6260" s="30">
        <f>IFERROR(VLOOKUP($A6260,HeadJournal!$A$1:$J$890,COLUMN(HeadJournal!I$1),0)*($K6260+$L6260)/(SUMIF($A:$A,$A6260,$K:$K)+SUMIF($A:$A,$A6260,$L:$L)),0)</f>
        <v>0</v>
      </c>
      <c r="N6260" s="30">
        <f>IFERROR((VLOOKUP($A6260,HeadJournal!$A$1:$K$890,COLUMN(HeadJournal!K$1),0)-VLOOKUP($A6260,HeadJournal!$A$1:$K$890,COLUMN(HeadJournal!J$1),0))*($K6260+$L6260)/(SUMIF($A:$A,$A6260,$K:$K)+SUMIF($A:$A,$A6260,$L:$L)),0)</f>
        <v>0</v>
      </c>
      <c r="O6260" s="30">
        <f>IFERROR((VLOOKUP($A6260,HeadJournal!$A$1:$L$890,COLUMN(HeadJournal!L$1),0)*($K6260+$L6260)/(SUMIF($A:$A,$A6260,$K:$K)+SUMIF($A:$A,$A6260,$L:$L)))/VLOOKUP($A6260,HeadJournal!$A$1:$L$890,COLUMN(HeadJournal!H$1),0),0)</f>
        <v>0</v>
      </c>
      <c r="P6260" s="30">
        <f>IFERROR(SUM(K6260:O6260)*VLOOKUP($A6260,HeadJournal!$A$1:$L$890,COLUMN(HeadJournal!H$1),0),0)</f>
        <v>0</v>
      </c>
      <c r="Q6260" s="29"/>
      <c r="R6260" s="31"/>
      <c r="S6260" s="31"/>
      <c r="T6260" s="95" t="str">
        <f t="shared" ref="T6260:T6287" si="458">IF(R6260="","",TEXT(R6260,"ГГГГ ММ"))</f>
        <v/>
      </c>
      <c r="U6260" s="32">
        <f t="shared" ref="U6260:U6287" si="459">Q6260-P6260</f>
        <v>0</v>
      </c>
      <c r="V6260" s="22" t="str">
        <f t="shared" ref="V6260:V6287" si="460">IF(Q6260&lt;&gt;0,IFERROR(U6260/P6260,""),"")</f>
        <v/>
      </c>
      <c r="X6260" s="33"/>
      <c r="Y6260" s="33"/>
    </row>
    <row r="6261" spans="1:25" x14ac:dyDescent="0.2">
      <c r="A6261" s="93"/>
      <c r="B6261" s="94" t="str">
        <f>IFERROR(VLOOKUP($A6261,HeadJournal!$A$1:$NTR$890,COLUMN(HeadJournal!B$1),0),"")</f>
        <v/>
      </c>
      <c r="C6261" s="94" t="str">
        <f>IFERROR(VLOOKUP($A6261,HeadJournal!$A$1:$NTR$890,COLUMN(HeadJournal!C$1),0),"")</f>
        <v/>
      </c>
      <c r="D6261" s="125" t="str">
        <f>IFERROR(VLOOKUP($A6261,HeadJournal!$A$1:$NTR$890,COLUMN(HeadJournal!D$1),0),"")</f>
        <v/>
      </c>
      <c r="E6261" s="95" t="str">
        <f>IFERROR(VLOOKUP($A6261,HeadJournal!$A$1:$NTR$890,COLUMN(HeadJournal!G$1),0),"")</f>
        <v/>
      </c>
      <c r="F6261" s="95" t="str">
        <f t="shared" si="457"/>
        <v/>
      </c>
      <c r="G6261" s="97"/>
      <c r="H6261" s="161"/>
      <c r="I6261" s="97"/>
      <c r="J6261" s="97"/>
      <c r="K6261" s="29"/>
      <c r="L6261" s="29"/>
      <c r="M6261" s="30">
        <f>IFERROR(VLOOKUP($A6261,HeadJournal!$A$1:$J$890,COLUMN(HeadJournal!I$1),0)*($K6261+$L6261)/(SUMIF($A:$A,$A6261,$K:$K)+SUMIF($A:$A,$A6261,$L:$L)),0)</f>
        <v>0</v>
      </c>
      <c r="N6261" s="30">
        <f>IFERROR((VLOOKUP($A6261,HeadJournal!$A$1:$K$890,COLUMN(HeadJournal!K$1),0)-VLOOKUP($A6261,HeadJournal!$A$1:$K$890,COLUMN(HeadJournal!J$1),0))*($K6261+$L6261)/(SUMIF($A:$A,$A6261,$K:$K)+SUMIF($A:$A,$A6261,$L:$L)),0)</f>
        <v>0</v>
      </c>
      <c r="O6261" s="30">
        <f>IFERROR((VLOOKUP($A6261,HeadJournal!$A$1:$L$890,COLUMN(HeadJournal!L$1),0)*($K6261+$L6261)/(SUMIF($A:$A,$A6261,$K:$K)+SUMIF($A:$A,$A6261,$L:$L)))/VLOOKUP($A6261,HeadJournal!$A$1:$L$890,COLUMN(HeadJournal!H$1),0),0)</f>
        <v>0</v>
      </c>
      <c r="P6261" s="30">
        <f>IFERROR(SUM(K6261:O6261)*VLOOKUP($A6261,HeadJournal!$A$1:$L$890,COLUMN(HeadJournal!H$1),0),0)</f>
        <v>0</v>
      </c>
      <c r="Q6261" s="29"/>
      <c r="R6261" s="31"/>
      <c r="S6261" s="31"/>
      <c r="T6261" s="95" t="str">
        <f t="shared" si="458"/>
        <v/>
      </c>
      <c r="U6261" s="32">
        <f t="shared" si="459"/>
        <v>0</v>
      </c>
      <c r="V6261" s="22" t="str">
        <f t="shared" si="460"/>
        <v/>
      </c>
      <c r="X6261" s="33"/>
      <c r="Y6261" s="33"/>
    </row>
    <row r="6262" spans="1:25" x14ac:dyDescent="0.2">
      <c r="A6262" s="93"/>
      <c r="B6262" s="94" t="str">
        <f>IFERROR(VLOOKUP($A6262,HeadJournal!$A$1:$NTR$890,COLUMN(HeadJournal!B$1),0),"")</f>
        <v/>
      </c>
      <c r="C6262" s="94" t="str">
        <f>IFERROR(VLOOKUP($A6262,HeadJournal!$A$1:$NTR$890,COLUMN(HeadJournal!C$1),0),"")</f>
        <v/>
      </c>
      <c r="D6262" s="125" t="str">
        <f>IFERROR(VLOOKUP($A6262,HeadJournal!$A$1:$NTR$890,COLUMN(HeadJournal!D$1),0),"")</f>
        <v/>
      </c>
      <c r="E6262" s="95" t="str">
        <f>IFERROR(VLOOKUP($A6262,HeadJournal!$A$1:$NTR$890,COLUMN(HeadJournal!G$1),0),"")</f>
        <v/>
      </c>
      <c r="F6262" s="95" t="str">
        <f t="shared" si="457"/>
        <v/>
      </c>
      <c r="G6262" s="97"/>
      <c r="H6262" s="161"/>
      <c r="I6262" s="97"/>
      <c r="J6262" s="97"/>
      <c r="K6262" s="29"/>
      <c r="L6262" s="29"/>
      <c r="M6262" s="30">
        <f>IFERROR(VLOOKUP($A6262,HeadJournal!$A$1:$J$890,COLUMN(HeadJournal!I$1),0)*($K6262+$L6262)/(SUMIF($A:$A,$A6262,$K:$K)+SUMIF($A:$A,$A6262,$L:$L)),0)</f>
        <v>0</v>
      </c>
      <c r="N6262" s="30">
        <f>IFERROR((VLOOKUP($A6262,HeadJournal!$A$1:$K$890,COLUMN(HeadJournal!K$1),0)-VLOOKUP($A6262,HeadJournal!$A$1:$K$890,COLUMN(HeadJournal!J$1),0))*($K6262+$L6262)/(SUMIF($A:$A,$A6262,$K:$K)+SUMIF($A:$A,$A6262,$L:$L)),0)</f>
        <v>0</v>
      </c>
      <c r="O6262" s="30">
        <f>IFERROR((VLOOKUP($A6262,HeadJournal!$A$1:$L$890,COLUMN(HeadJournal!L$1),0)*($K6262+$L6262)/(SUMIF($A:$A,$A6262,$K:$K)+SUMIF($A:$A,$A6262,$L:$L)))/VLOOKUP($A6262,HeadJournal!$A$1:$L$890,COLUMN(HeadJournal!H$1),0),0)</f>
        <v>0</v>
      </c>
      <c r="P6262" s="30">
        <f>IFERROR(SUM(K6262:O6262)*VLOOKUP($A6262,HeadJournal!$A$1:$L$890,COLUMN(HeadJournal!H$1),0),0)</f>
        <v>0</v>
      </c>
      <c r="Q6262" s="29"/>
      <c r="R6262" s="31"/>
      <c r="S6262" s="31"/>
      <c r="T6262" s="95" t="str">
        <f t="shared" si="458"/>
        <v/>
      </c>
      <c r="U6262" s="32">
        <f t="shared" si="459"/>
        <v>0</v>
      </c>
      <c r="V6262" s="22" t="str">
        <f t="shared" si="460"/>
        <v/>
      </c>
      <c r="X6262" s="33"/>
      <c r="Y6262" s="33"/>
    </row>
    <row r="6263" spans="1:25" x14ac:dyDescent="0.2">
      <c r="A6263" s="93"/>
      <c r="B6263" s="94" t="str">
        <f>IFERROR(VLOOKUP($A6263,HeadJournal!$A$1:$NTR$890,COLUMN(HeadJournal!B$1),0),"")</f>
        <v/>
      </c>
      <c r="C6263" s="94" t="str">
        <f>IFERROR(VLOOKUP($A6263,HeadJournal!$A$1:$NTR$890,COLUMN(HeadJournal!C$1),0),"")</f>
        <v/>
      </c>
      <c r="D6263" s="125" t="str">
        <f>IFERROR(VLOOKUP($A6263,HeadJournal!$A$1:$NTR$890,COLUMN(HeadJournal!D$1),0),"")</f>
        <v/>
      </c>
      <c r="E6263" s="95" t="str">
        <f>IFERROR(VLOOKUP($A6263,HeadJournal!$A$1:$NTR$890,COLUMN(HeadJournal!G$1),0),"")</f>
        <v/>
      </c>
      <c r="F6263" s="95" t="str">
        <f t="shared" si="457"/>
        <v/>
      </c>
      <c r="G6263" s="97"/>
      <c r="H6263" s="161"/>
      <c r="I6263" s="97"/>
      <c r="J6263" s="97"/>
      <c r="K6263" s="29"/>
      <c r="L6263" s="29"/>
      <c r="M6263" s="30">
        <f>IFERROR(VLOOKUP($A6263,HeadJournal!$A$1:$J$890,COLUMN(HeadJournal!I$1),0)*($K6263+$L6263)/(SUMIF($A:$A,$A6263,$K:$K)+SUMIF($A:$A,$A6263,$L:$L)),0)</f>
        <v>0</v>
      </c>
      <c r="N6263" s="30">
        <f>IFERROR((VLOOKUP($A6263,HeadJournal!$A$1:$K$890,COLUMN(HeadJournal!K$1),0)-VLOOKUP($A6263,HeadJournal!$A$1:$K$890,COLUMN(HeadJournal!J$1),0))*($K6263+$L6263)/(SUMIF($A:$A,$A6263,$K:$K)+SUMIF($A:$A,$A6263,$L:$L)),0)</f>
        <v>0</v>
      </c>
      <c r="O6263" s="30">
        <f>IFERROR((VLOOKUP($A6263,HeadJournal!$A$1:$L$890,COLUMN(HeadJournal!L$1),0)*($K6263+$L6263)/(SUMIF($A:$A,$A6263,$K:$K)+SUMIF($A:$A,$A6263,$L:$L)))/VLOOKUP($A6263,HeadJournal!$A$1:$L$890,COLUMN(HeadJournal!H$1),0),0)</f>
        <v>0</v>
      </c>
      <c r="P6263" s="30">
        <f>IFERROR(SUM(K6263:O6263)*VLOOKUP($A6263,HeadJournal!$A$1:$L$890,COLUMN(HeadJournal!H$1),0),0)</f>
        <v>0</v>
      </c>
      <c r="Q6263" s="29"/>
      <c r="R6263" s="31"/>
      <c r="S6263" s="31"/>
      <c r="T6263" s="95" t="str">
        <f t="shared" si="458"/>
        <v/>
      </c>
      <c r="U6263" s="32">
        <f t="shared" si="459"/>
        <v>0</v>
      </c>
      <c r="V6263" s="22" t="str">
        <f t="shared" si="460"/>
        <v/>
      </c>
      <c r="X6263" s="33"/>
      <c r="Y6263" s="33"/>
    </row>
    <row r="6264" spans="1:25" x14ac:dyDescent="0.2">
      <c r="A6264" s="93"/>
      <c r="B6264" s="94" t="str">
        <f>IFERROR(VLOOKUP($A6264,HeadJournal!$A$1:$NTR$890,COLUMN(HeadJournal!B$1),0),"")</f>
        <v/>
      </c>
      <c r="C6264" s="94" t="str">
        <f>IFERROR(VLOOKUP($A6264,HeadJournal!$A$1:$NTR$890,COLUMN(HeadJournal!C$1),0),"")</f>
        <v/>
      </c>
      <c r="D6264" s="125" t="str">
        <f>IFERROR(VLOOKUP($A6264,HeadJournal!$A$1:$NTR$890,COLUMN(HeadJournal!D$1),0),"")</f>
        <v/>
      </c>
      <c r="E6264" s="95" t="str">
        <f>IFERROR(VLOOKUP($A6264,HeadJournal!$A$1:$NTR$890,COLUMN(HeadJournal!G$1),0),"")</f>
        <v/>
      </c>
      <c r="F6264" s="95" t="str">
        <f t="shared" si="457"/>
        <v/>
      </c>
      <c r="G6264" s="97"/>
      <c r="H6264" s="161"/>
      <c r="I6264" s="97"/>
      <c r="J6264" s="97"/>
      <c r="K6264" s="29"/>
      <c r="L6264" s="29"/>
      <c r="M6264" s="30">
        <f>IFERROR(VLOOKUP($A6264,HeadJournal!$A$1:$J$890,COLUMN(HeadJournal!I$1),0)*($K6264+$L6264)/(SUMIF($A:$A,$A6264,$K:$K)+SUMIF($A:$A,$A6264,$L:$L)),0)</f>
        <v>0</v>
      </c>
      <c r="N6264" s="30">
        <f>IFERROR((VLOOKUP($A6264,HeadJournal!$A$1:$K$890,COLUMN(HeadJournal!K$1),0)-VLOOKUP($A6264,HeadJournal!$A$1:$K$890,COLUMN(HeadJournal!J$1),0))*($K6264+$L6264)/(SUMIF($A:$A,$A6264,$K:$K)+SUMIF($A:$A,$A6264,$L:$L)),0)</f>
        <v>0</v>
      </c>
      <c r="O6264" s="30">
        <f>IFERROR((VLOOKUP($A6264,HeadJournal!$A$1:$L$890,COLUMN(HeadJournal!L$1),0)*($K6264+$L6264)/(SUMIF($A:$A,$A6264,$K:$K)+SUMIF($A:$A,$A6264,$L:$L)))/VLOOKUP($A6264,HeadJournal!$A$1:$L$890,COLUMN(HeadJournal!H$1),0),0)</f>
        <v>0</v>
      </c>
      <c r="P6264" s="30">
        <f>IFERROR(SUM(K6264:O6264)*VLOOKUP($A6264,HeadJournal!$A$1:$L$890,COLUMN(HeadJournal!H$1),0),0)</f>
        <v>0</v>
      </c>
      <c r="Q6264" s="29"/>
      <c r="R6264" s="31"/>
      <c r="S6264" s="31"/>
      <c r="T6264" s="95" t="str">
        <f t="shared" si="458"/>
        <v/>
      </c>
      <c r="U6264" s="32">
        <f t="shared" si="459"/>
        <v>0</v>
      </c>
      <c r="V6264" s="22" t="str">
        <f t="shared" si="460"/>
        <v/>
      </c>
      <c r="X6264" s="33"/>
      <c r="Y6264" s="33"/>
    </row>
    <row r="6265" spans="1:25" x14ac:dyDescent="0.2">
      <c r="A6265" s="93"/>
      <c r="B6265" s="94" t="str">
        <f>IFERROR(VLOOKUP($A6265,HeadJournal!$A$1:$NTR$890,COLUMN(HeadJournal!B$1),0),"")</f>
        <v/>
      </c>
      <c r="C6265" s="94" t="str">
        <f>IFERROR(VLOOKUP($A6265,HeadJournal!$A$1:$NTR$890,COLUMN(HeadJournal!C$1),0),"")</f>
        <v/>
      </c>
      <c r="D6265" s="125" t="str">
        <f>IFERROR(VLOOKUP($A6265,HeadJournal!$A$1:$NTR$890,COLUMN(HeadJournal!D$1),0),"")</f>
        <v/>
      </c>
      <c r="E6265" s="95" t="str">
        <f>IFERROR(VLOOKUP($A6265,HeadJournal!$A$1:$NTR$890,COLUMN(HeadJournal!G$1),0),"")</f>
        <v/>
      </c>
      <c r="F6265" s="95" t="str">
        <f t="shared" si="457"/>
        <v/>
      </c>
      <c r="G6265" s="97"/>
      <c r="H6265" s="161"/>
      <c r="I6265" s="97"/>
      <c r="J6265" s="97"/>
      <c r="K6265" s="29"/>
      <c r="L6265" s="29"/>
      <c r="M6265" s="30">
        <f>IFERROR(VLOOKUP($A6265,HeadJournal!$A$1:$J$890,COLUMN(HeadJournal!I$1),0)*($K6265+$L6265)/(SUMIF($A:$A,$A6265,$K:$K)+SUMIF($A:$A,$A6265,$L:$L)),0)</f>
        <v>0</v>
      </c>
      <c r="N6265" s="30">
        <f>IFERROR((VLOOKUP($A6265,HeadJournal!$A$1:$K$890,COLUMN(HeadJournal!K$1),0)-VLOOKUP($A6265,HeadJournal!$A$1:$K$890,COLUMN(HeadJournal!J$1),0))*($K6265+$L6265)/(SUMIF($A:$A,$A6265,$K:$K)+SUMIF($A:$A,$A6265,$L:$L)),0)</f>
        <v>0</v>
      </c>
      <c r="O6265" s="30">
        <f>IFERROR((VLOOKUP($A6265,HeadJournal!$A$1:$L$890,COLUMN(HeadJournal!L$1),0)*($K6265+$L6265)/(SUMIF($A:$A,$A6265,$K:$K)+SUMIF($A:$A,$A6265,$L:$L)))/VLOOKUP($A6265,HeadJournal!$A$1:$L$890,COLUMN(HeadJournal!H$1),0),0)</f>
        <v>0</v>
      </c>
      <c r="P6265" s="30">
        <f>IFERROR(SUM(K6265:O6265)*VLOOKUP($A6265,HeadJournal!$A$1:$L$890,COLUMN(HeadJournal!H$1),0),0)</f>
        <v>0</v>
      </c>
      <c r="Q6265" s="29"/>
      <c r="R6265" s="31"/>
      <c r="S6265" s="31"/>
      <c r="T6265" s="95" t="str">
        <f t="shared" si="458"/>
        <v/>
      </c>
      <c r="U6265" s="32">
        <f t="shared" si="459"/>
        <v>0</v>
      </c>
      <c r="V6265" s="22" t="str">
        <f t="shared" si="460"/>
        <v/>
      </c>
      <c r="X6265" s="33"/>
      <c r="Y6265" s="33"/>
    </row>
    <row r="6266" spans="1:25" x14ac:dyDescent="0.2">
      <c r="A6266" s="93"/>
      <c r="B6266" s="94" t="str">
        <f>IFERROR(VLOOKUP($A6266,HeadJournal!$A$1:$NTR$890,COLUMN(HeadJournal!B$1),0),"")</f>
        <v/>
      </c>
      <c r="C6266" s="94" t="str">
        <f>IFERROR(VLOOKUP($A6266,HeadJournal!$A$1:$NTR$890,COLUMN(HeadJournal!C$1),0),"")</f>
        <v/>
      </c>
      <c r="D6266" s="125" t="str">
        <f>IFERROR(VLOOKUP($A6266,HeadJournal!$A$1:$NTR$890,COLUMN(HeadJournal!D$1),0),"")</f>
        <v/>
      </c>
      <c r="E6266" s="95" t="str">
        <f>IFERROR(VLOOKUP($A6266,HeadJournal!$A$1:$NTR$890,COLUMN(HeadJournal!G$1),0),"")</f>
        <v/>
      </c>
      <c r="F6266" s="95" t="str">
        <f t="shared" si="457"/>
        <v/>
      </c>
      <c r="G6266" s="97"/>
      <c r="H6266" s="161"/>
      <c r="I6266" s="97"/>
      <c r="J6266" s="97"/>
      <c r="K6266" s="29"/>
      <c r="L6266" s="29"/>
      <c r="M6266" s="30">
        <f>IFERROR(VLOOKUP($A6266,HeadJournal!$A$1:$J$890,COLUMN(HeadJournal!I$1),0)*($K6266+$L6266)/(SUMIF($A:$A,$A6266,$K:$K)+SUMIF($A:$A,$A6266,$L:$L)),0)</f>
        <v>0</v>
      </c>
      <c r="N6266" s="30">
        <f>IFERROR((VLOOKUP($A6266,HeadJournal!$A$1:$K$890,COLUMN(HeadJournal!K$1),0)-VLOOKUP($A6266,HeadJournal!$A$1:$K$890,COLUMN(HeadJournal!J$1),0))*($K6266+$L6266)/(SUMIF($A:$A,$A6266,$K:$K)+SUMIF($A:$A,$A6266,$L:$L)),0)</f>
        <v>0</v>
      </c>
      <c r="O6266" s="30">
        <f>IFERROR((VLOOKUP($A6266,HeadJournal!$A$1:$L$890,COLUMN(HeadJournal!L$1),0)*($K6266+$L6266)/(SUMIF($A:$A,$A6266,$K:$K)+SUMIF($A:$A,$A6266,$L:$L)))/VLOOKUP($A6266,HeadJournal!$A$1:$L$890,COLUMN(HeadJournal!H$1),0),0)</f>
        <v>0</v>
      </c>
      <c r="P6266" s="30">
        <f>IFERROR(SUM(K6266:O6266)*VLOOKUP($A6266,HeadJournal!$A$1:$L$890,COLUMN(HeadJournal!H$1),0),0)</f>
        <v>0</v>
      </c>
      <c r="Q6266" s="29"/>
      <c r="R6266" s="31"/>
      <c r="S6266" s="31"/>
      <c r="T6266" s="95" t="str">
        <f t="shared" si="458"/>
        <v/>
      </c>
      <c r="U6266" s="32">
        <f t="shared" si="459"/>
        <v>0</v>
      </c>
      <c r="V6266" s="22" t="str">
        <f t="shared" si="460"/>
        <v/>
      </c>
      <c r="X6266" s="33"/>
      <c r="Y6266" s="33"/>
    </row>
    <row r="6267" spans="1:25" x14ac:dyDescent="0.2">
      <c r="A6267" s="93"/>
      <c r="B6267" s="94" t="str">
        <f>IFERROR(VLOOKUP($A6267,HeadJournal!$A$1:$NTR$890,COLUMN(HeadJournal!B$1),0),"")</f>
        <v/>
      </c>
      <c r="C6267" s="94" t="str">
        <f>IFERROR(VLOOKUP($A6267,HeadJournal!$A$1:$NTR$890,COLUMN(HeadJournal!C$1),0),"")</f>
        <v/>
      </c>
      <c r="D6267" s="125" t="str">
        <f>IFERROR(VLOOKUP($A6267,HeadJournal!$A$1:$NTR$890,COLUMN(HeadJournal!D$1),0),"")</f>
        <v/>
      </c>
      <c r="E6267" s="95" t="str">
        <f>IFERROR(VLOOKUP($A6267,HeadJournal!$A$1:$NTR$890,COLUMN(HeadJournal!G$1),0),"")</f>
        <v/>
      </c>
      <c r="F6267" s="95" t="str">
        <f t="shared" si="457"/>
        <v/>
      </c>
      <c r="G6267" s="97"/>
      <c r="H6267" s="161"/>
      <c r="I6267" s="97"/>
      <c r="J6267" s="97"/>
      <c r="K6267" s="29"/>
      <c r="L6267" s="29"/>
      <c r="M6267" s="30">
        <f>IFERROR(VLOOKUP($A6267,HeadJournal!$A$1:$J$890,COLUMN(HeadJournal!I$1),0)*($K6267+$L6267)/(SUMIF($A:$A,$A6267,$K:$K)+SUMIF($A:$A,$A6267,$L:$L)),0)</f>
        <v>0</v>
      </c>
      <c r="N6267" s="30">
        <f>IFERROR((VLOOKUP($A6267,HeadJournal!$A$1:$K$890,COLUMN(HeadJournal!K$1),0)-VLOOKUP($A6267,HeadJournal!$A$1:$K$890,COLUMN(HeadJournal!J$1),0))*($K6267+$L6267)/(SUMIF($A:$A,$A6267,$K:$K)+SUMIF($A:$A,$A6267,$L:$L)),0)</f>
        <v>0</v>
      </c>
      <c r="O6267" s="30">
        <f>IFERROR((VLOOKUP($A6267,HeadJournal!$A$1:$L$890,COLUMN(HeadJournal!L$1),0)*($K6267+$L6267)/(SUMIF($A:$A,$A6267,$K:$K)+SUMIF($A:$A,$A6267,$L:$L)))/VLOOKUP($A6267,HeadJournal!$A$1:$L$890,COLUMN(HeadJournal!H$1),0),0)</f>
        <v>0</v>
      </c>
      <c r="P6267" s="30">
        <f>IFERROR(SUM(K6267:O6267)*VLOOKUP($A6267,HeadJournal!$A$1:$L$890,COLUMN(HeadJournal!H$1),0),0)</f>
        <v>0</v>
      </c>
      <c r="Q6267" s="29"/>
      <c r="R6267" s="31"/>
      <c r="S6267" s="31"/>
      <c r="T6267" s="95" t="str">
        <f t="shared" si="458"/>
        <v/>
      </c>
      <c r="U6267" s="32">
        <f t="shared" si="459"/>
        <v>0</v>
      </c>
      <c r="V6267" s="22" t="str">
        <f t="shared" si="460"/>
        <v/>
      </c>
      <c r="X6267" s="33"/>
      <c r="Y6267" s="33"/>
    </row>
    <row r="6268" spans="1:25" x14ac:dyDescent="0.2">
      <c r="A6268" s="93"/>
      <c r="B6268" s="94" t="str">
        <f>IFERROR(VLOOKUP($A6268,HeadJournal!$A$1:$NTR$890,COLUMN(HeadJournal!B$1),0),"")</f>
        <v/>
      </c>
      <c r="C6268" s="94" t="str">
        <f>IFERROR(VLOOKUP($A6268,HeadJournal!$A$1:$NTR$890,COLUMN(HeadJournal!C$1),0),"")</f>
        <v/>
      </c>
      <c r="D6268" s="125" t="str">
        <f>IFERROR(VLOOKUP($A6268,HeadJournal!$A$1:$NTR$890,COLUMN(HeadJournal!D$1),0),"")</f>
        <v/>
      </c>
      <c r="E6268" s="95" t="str">
        <f>IFERROR(VLOOKUP($A6268,HeadJournal!$A$1:$NTR$890,COLUMN(HeadJournal!G$1),0),"")</f>
        <v/>
      </c>
      <c r="F6268" s="95" t="str">
        <f t="shared" si="457"/>
        <v/>
      </c>
      <c r="G6268" s="97"/>
      <c r="H6268" s="161"/>
      <c r="I6268" s="97"/>
      <c r="J6268" s="97"/>
      <c r="K6268" s="29"/>
      <c r="L6268" s="29"/>
      <c r="M6268" s="30">
        <f>IFERROR(VLOOKUP($A6268,HeadJournal!$A$1:$J$890,COLUMN(HeadJournal!I$1),0)*($K6268+$L6268)/(SUMIF($A:$A,$A6268,$K:$K)+SUMIF($A:$A,$A6268,$L:$L)),0)</f>
        <v>0</v>
      </c>
      <c r="N6268" s="30">
        <f>IFERROR((VLOOKUP($A6268,HeadJournal!$A$1:$K$890,COLUMN(HeadJournal!K$1),0)-VLOOKUP($A6268,HeadJournal!$A$1:$K$890,COLUMN(HeadJournal!J$1),0))*($K6268+$L6268)/(SUMIF($A:$A,$A6268,$K:$K)+SUMIF($A:$A,$A6268,$L:$L)),0)</f>
        <v>0</v>
      </c>
      <c r="O6268" s="30">
        <f>IFERROR((VLOOKUP($A6268,HeadJournal!$A$1:$L$890,COLUMN(HeadJournal!L$1),0)*($K6268+$L6268)/(SUMIF($A:$A,$A6268,$K:$K)+SUMIF($A:$A,$A6268,$L:$L)))/VLOOKUP($A6268,HeadJournal!$A$1:$L$890,COLUMN(HeadJournal!H$1),0),0)</f>
        <v>0</v>
      </c>
      <c r="P6268" s="30">
        <f>IFERROR(SUM(K6268:O6268)*VLOOKUP($A6268,HeadJournal!$A$1:$L$890,COLUMN(HeadJournal!H$1),0),0)</f>
        <v>0</v>
      </c>
      <c r="Q6268" s="29"/>
      <c r="R6268" s="31"/>
      <c r="S6268" s="31"/>
      <c r="T6268" s="95" t="str">
        <f t="shared" si="458"/>
        <v/>
      </c>
      <c r="U6268" s="32">
        <f t="shared" si="459"/>
        <v>0</v>
      </c>
      <c r="V6268" s="22" t="str">
        <f t="shared" si="460"/>
        <v/>
      </c>
      <c r="X6268" s="33"/>
      <c r="Y6268" s="33"/>
    </row>
    <row r="6269" spans="1:25" x14ac:dyDescent="0.2">
      <c r="A6269" s="93"/>
      <c r="B6269" s="94" t="str">
        <f>IFERROR(VLOOKUP($A6269,HeadJournal!$A$1:$NTR$890,COLUMN(HeadJournal!B$1),0),"")</f>
        <v/>
      </c>
      <c r="C6269" s="94" t="str">
        <f>IFERROR(VLOOKUP($A6269,HeadJournal!$A$1:$NTR$890,COLUMN(HeadJournal!C$1),0),"")</f>
        <v/>
      </c>
      <c r="D6269" s="125" t="str">
        <f>IFERROR(VLOOKUP($A6269,HeadJournal!$A$1:$NTR$890,COLUMN(HeadJournal!D$1),0),"")</f>
        <v/>
      </c>
      <c r="E6269" s="95" t="str">
        <f>IFERROR(VLOOKUP($A6269,HeadJournal!$A$1:$NTR$890,COLUMN(HeadJournal!G$1),0),"")</f>
        <v/>
      </c>
      <c r="F6269" s="95" t="str">
        <f t="shared" si="457"/>
        <v/>
      </c>
      <c r="G6269" s="97"/>
      <c r="H6269" s="161"/>
      <c r="I6269" s="97"/>
      <c r="J6269" s="97"/>
      <c r="K6269" s="29"/>
      <c r="L6269" s="29"/>
      <c r="M6269" s="30">
        <f>IFERROR(VLOOKUP($A6269,HeadJournal!$A$1:$J$890,COLUMN(HeadJournal!I$1),0)*($K6269+$L6269)/(SUMIF($A:$A,$A6269,$K:$K)+SUMIF($A:$A,$A6269,$L:$L)),0)</f>
        <v>0</v>
      </c>
      <c r="N6269" s="30">
        <f>IFERROR((VLOOKUP($A6269,HeadJournal!$A$1:$K$890,COLUMN(HeadJournal!K$1),0)-VLOOKUP($A6269,HeadJournal!$A$1:$K$890,COLUMN(HeadJournal!J$1),0))*($K6269+$L6269)/(SUMIF($A:$A,$A6269,$K:$K)+SUMIF($A:$A,$A6269,$L:$L)),0)</f>
        <v>0</v>
      </c>
      <c r="O6269" s="30">
        <f>IFERROR((VLOOKUP($A6269,HeadJournal!$A$1:$L$890,COLUMN(HeadJournal!L$1),0)*($K6269+$L6269)/(SUMIF($A:$A,$A6269,$K:$K)+SUMIF($A:$A,$A6269,$L:$L)))/VLOOKUP($A6269,HeadJournal!$A$1:$L$890,COLUMN(HeadJournal!H$1),0),0)</f>
        <v>0</v>
      </c>
      <c r="P6269" s="30">
        <f>IFERROR(SUM(K6269:O6269)*VLOOKUP($A6269,HeadJournal!$A$1:$L$890,COLUMN(HeadJournal!H$1),0),0)</f>
        <v>0</v>
      </c>
      <c r="Q6269" s="29"/>
      <c r="R6269" s="31"/>
      <c r="S6269" s="31"/>
      <c r="T6269" s="95" t="str">
        <f t="shared" si="458"/>
        <v/>
      </c>
      <c r="U6269" s="32">
        <f t="shared" si="459"/>
        <v>0</v>
      </c>
      <c r="V6269" s="22" t="str">
        <f t="shared" si="460"/>
        <v/>
      </c>
      <c r="X6269" s="33"/>
      <c r="Y6269" s="33"/>
    </row>
    <row r="6270" spans="1:25" x14ac:dyDescent="0.2">
      <c r="A6270" s="93"/>
      <c r="B6270" s="94" t="str">
        <f>IFERROR(VLOOKUP($A6270,HeadJournal!$A$1:$NTR$890,COLUMN(HeadJournal!B$1),0),"")</f>
        <v/>
      </c>
      <c r="C6270" s="94" t="str">
        <f>IFERROR(VLOOKUP($A6270,HeadJournal!$A$1:$NTR$890,COLUMN(HeadJournal!C$1),0),"")</f>
        <v/>
      </c>
      <c r="D6270" s="125" t="str">
        <f>IFERROR(VLOOKUP($A6270,HeadJournal!$A$1:$NTR$890,COLUMN(HeadJournal!D$1),0),"")</f>
        <v/>
      </c>
      <c r="E6270" s="95" t="str">
        <f>IFERROR(VLOOKUP($A6270,HeadJournal!$A$1:$NTR$890,COLUMN(HeadJournal!G$1),0),"")</f>
        <v/>
      </c>
      <c r="F6270" s="95" t="str">
        <f t="shared" si="457"/>
        <v/>
      </c>
      <c r="G6270" s="97"/>
      <c r="H6270" s="161"/>
      <c r="I6270" s="97"/>
      <c r="J6270" s="97"/>
      <c r="K6270" s="29"/>
      <c r="L6270" s="29"/>
      <c r="M6270" s="30">
        <f>IFERROR(VLOOKUP($A6270,HeadJournal!$A$1:$J$890,COLUMN(HeadJournal!I$1),0)*($K6270+$L6270)/(SUMIF($A:$A,$A6270,$K:$K)+SUMIF($A:$A,$A6270,$L:$L)),0)</f>
        <v>0</v>
      </c>
      <c r="N6270" s="30">
        <f>IFERROR((VLOOKUP($A6270,HeadJournal!$A$1:$K$890,COLUMN(HeadJournal!K$1),0)-VLOOKUP($A6270,HeadJournal!$A$1:$K$890,COLUMN(HeadJournal!J$1),0))*($K6270+$L6270)/(SUMIF($A:$A,$A6270,$K:$K)+SUMIF($A:$A,$A6270,$L:$L)),0)</f>
        <v>0</v>
      </c>
      <c r="O6270" s="30">
        <f>IFERROR((VLOOKUP($A6270,HeadJournal!$A$1:$L$890,COLUMN(HeadJournal!L$1),0)*($K6270+$L6270)/(SUMIF($A:$A,$A6270,$K:$K)+SUMIF($A:$A,$A6270,$L:$L)))/VLOOKUP($A6270,HeadJournal!$A$1:$L$890,COLUMN(HeadJournal!H$1),0),0)</f>
        <v>0</v>
      </c>
      <c r="P6270" s="30">
        <f>IFERROR(SUM(K6270:O6270)*VLOOKUP($A6270,HeadJournal!$A$1:$L$890,COLUMN(HeadJournal!H$1),0),0)</f>
        <v>0</v>
      </c>
      <c r="Q6270" s="29"/>
      <c r="R6270" s="31"/>
      <c r="S6270" s="31"/>
      <c r="T6270" s="95" t="str">
        <f t="shared" si="458"/>
        <v/>
      </c>
      <c r="U6270" s="32">
        <f t="shared" si="459"/>
        <v>0</v>
      </c>
      <c r="V6270" s="22" t="str">
        <f t="shared" si="460"/>
        <v/>
      </c>
      <c r="X6270" s="33"/>
      <c r="Y6270" s="33"/>
    </row>
    <row r="6271" spans="1:25" x14ac:dyDescent="0.2">
      <c r="A6271" s="93"/>
      <c r="B6271" s="94" t="str">
        <f>IFERROR(VLOOKUP($A6271,HeadJournal!$A$1:$NTR$890,COLUMN(HeadJournal!B$1),0),"")</f>
        <v/>
      </c>
      <c r="C6271" s="94" t="str">
        <f>IFERROR(VLOOKUP($A6271,HeadJournal!$A$1:$NTR$890,COLUMN(HeadJournal!C$1),0),"")</f>
        <v/>
      </c>
      <c r="D6271" s="125" t="str">
        <f>IFERROR(VLOOKUP($A6271,HeadJournal!$A$1:$NTR$890,COLUMN(HeadJournal!D$1),0),"")</f>
        <v/>
      </c>
      <c r="E6271" s="95" t="str">
        <f>IFERROR(VLOOKUP($A6271,HeadJournal!$A$1:$NTR$890,COLUMN(HeadJournal!G$1),0),"")</f>
        <v/>
      </c>
      <c r="F6271" s="95" t="str">
        <f t="shared" si="457"/>
        <v/>
      </c>
      <c r="G6271" s="97"/>
      <c r="H6271" s="161"/>
      <c r="I6271" s="97"/>
      <c r="J6271" s="97"/>
      <c r="K6271" s="29"/>
      <c r="L6271" s="29"/>
      <c r="M6271" s="30">
        <f>IFERROR(VLOOKUP($A6271,HeadJournal!$A$1:$J$890,COLUMN(HeadJournal!I$1),0)*($K6271+$L6271)/(SUMIF($A:$A,$A6271,$K:$K)+SUMIF($A:$A,$A6271,$L:$L)),0)</f>
        <v>0</v>
      </c>
      <c r="N6271" s="30">
        <f>IFERROR((VLOOKUP($A6271,HeadJournal!$A$1:$K$890,COLUMN(HeadJournal!K$1),0)-VLOOKUP($A6271,HeadJournal!$A$1:$K$890,COLUMN(HeadJournal!J$1),0))*($K6271+$L6271)/(SUMIF($A:$A,$A6271,$K:$K)+SUMIF($A:$A,$A6271,$L:$L)),0)</f>
        <v>0</v>
      </c>
      <c r="O6271" s="30">
        <f>IFERROR((VLOOKUP($A6271,HeadJournal!$A$1:$L$890,COLUMN(HeadJournal!L$1),0)*($K6271+$L6271)/(SUMIF($A:$A,$A6271,$K:$K)+SUMIF($A:$A,$A6271,$L:$L)))/VLOOKUP($A6271,HeadJournal!$A$1:$L$890,COLUMN(HeadJournal!H$1),0),0)</f>
        <v>0</v>
      </c>
      <c r="P6271" s="30">
        <f>IFERROR(SUM(K6271:O6271)*VLOOKUP($A6271,HeadJournal!$A$1:$L$890,COLUMN(HeadJournal!H$1),0),0)</f>
        <v>0</v>
      </c>
      <c r="Q6271" s="29"/>
      <c r="R6271" s="31"/>
      <c r="S6271" s="31"/>
      <c r="T6271" s="95" t="str">
        <f t="shared" si="458"/>
        <v/>
      </c>
      <c r="U6271" s="32">
        <f t="shared" si="459"/>
        <v>0</v>
      </c>
      <c r="V6271" s="22" t="str">
        <f t="shared" si="460"/>
        <v/>
      </c>
      <c r="X6271" s="33"/>
      <c r="Y6271" s="33"/>
    </row>
    <row r="6272" spans="1:25" x14ac:dyDescent="0.2">
      <c r="A6272" s="93"/>
      <c r="B6272" s="94" t="str">
        <f>IFERROR(VLOOKUP($A6272,HeadJournal!$A$1:$NTR$890,COLUMN(HeadJournal!B$1),0),"")</f>
        <v/>
      </c>
      <c r="C6272" s="94" t="str">
        <f>IFERROR(VLOOKUP($A6272,HeadJournal!$A$1:$NTR$890,COLUMN(HeadJournal!C$1),0),"")</f>
        <v/>
      </c>
      <c r="D6272" s="125" t="str">
        <f>IFERROR(VLOOKUP($A6272,HeadJournal!$A$1:$NTR$890,COLUMN(HeadJournal!D$1),0),"")</f>
        <v/>
      </c>
      <c r="E6272" s="95" t="str">
        <f>IFERROR(VLOOKUP($A6272,HeadJournal!$A$1:$NTR$890,COLUMN(HeadJournal!G$1),0),"")</f>
        <v/>
      </c>
      <c r="F6272" s="95" t="str">
        <f t="shared" si="457"/>
        <v/>
      </c>
      <c r="G6272" s="97"/>
      <c r="H6272" s="161"/>
      <c r="I6272" s="97"/>
      <c r="J6272" s="97"/>
      <c r="K6272" s="29"/>
      <c r="L6272" s="29"/>
      <c r="M6272" s="30">
        <f>IFERROR(VLOOKUP($A6272,HeadJournal!$A$1:$J$890,COLUMN(HeadJournal!I$1),0)*($K6272+$L6272)/(SUMIF($A:$A,$A6272,$K:$K)+SUMIF($A:$A,$A6272,$L:$L)),0)</f>
        <v>0</v>
      </c>
      <c r="N6272" s="30">
        <f>IFERROR((VLOOKUP($A6272,HeadJournal!$A$1:$K$890,COLUMN(HeadJournal!K$1),0)-VLOOKUP($A6272,HeadJournal!$A$1:$K$890,COLUMN(HeadJournal!J$1),0))*($K6272+$L6272)/(SUMIF($A:$A,$A6272,$K:$K)+SUMIF($A:$A,$A6272,$L:$L)),0)</f>
        <v>0</v>
      </c>
      <c r="O6272" s="30">
        <f>IFERROR((VLOOKUP($A6272,HeadJournal!$A$1:$L$890,COLUMN(HeadJournal!L$1),0)*($K6272+$L6272)/(SUMIF($A:$A,$A6272,$K:$K)+SUMIF($A:$A,$A6272,$L:$L)))/VLOOKUP($A6272,HeadJournal!$A$1:$L$890,COLUMN(HeadJournal!H$1),0),0)</f>
        <v>0</v>
      </c>
      <c r="P6272" s="30">
        <f>IFERROR(SUM(K6272:O6272)*VLOOKUP($A6272,HeadJournal!$A$1:$L$890,COLUMN(HeadJournal!H$1),0),0)</f>
        <v>0</v>
      </c>
      <c r="Q6272" s="29"/>
      <c r="R6272" s="31"/>
      <c r="S6272" s="31"/>
      <c r="T6272" s="95" t="str">
        <f t="shared" si="458"/>
        <v/>
      </c>
      <c r="U6272" s="32">
        <f t="shared" si="459"/>
        <v>0</v>
      </c>
      <c r="V6272" s="22" t="str">
        <f t="shared" si="460"/>
        <v/>
      </c>
      <c r="X6272" s="33"/>
      <c r="Y6272" s="33"/>
    </row>
    <row r="6273" spans="1:25" x14ac:dyDescent="0.2">
      <c r="A6273" s="93"/>
      <c r="B6273" s="94" t="str">
        <f>IFERROR(VLOOKUP($A6273,HeadJournal!$A$1:$NTR$890,COLUMN(HeadJournal!B$1),0),"")</f>
        <v/>
      </c>
      <c r="C6273" s="94" t="str">
        <f>IFERROR(VLOOKUP($A6273,HeadJournal!$A$1:$NTR$890,COLUMN(HeadJournal!C$1),0),"")</f>
        <v/>
      </c>
      <c r="D6273" s="125" t="str">
        <f>IFERROR(VLOOKUP($A6273,HeadJournal!$A$1:$NTR$890,COLUMN(HeadJournal!D$1),0),"")</f>
        <v/>
      </c>
      <c r="E6273" s="95" t="str">
        <f>IFERROR(VLOOKUP($A6273,HeadJournal!$A$1:$NTR$890,COLUMN(HeadJournal!G$1),0),"")</f>
        <v/>
      </c>
      <c r="F6273" s="95" t="str">
        <f t="shared" si="457"/>
        <v/>
      </c>
      <c r="G6273" s="97"/>
      <c r="H6273" s="161"/>
      <c r="I6273" s="97"/>
      <c r="J6273" s="97"/>
      <c r="K6273" s="29"/>
      <c r="L6273" s="29"/>
      <c r="M6273" s="30">
        <f>IFERROR(VLOOKUP($A6273,HeadJournal!$A$1:$J$890,COLUMN(HeadJournal!I$1),0)*($K6273+$L6273)/(SUMIF($A:$A,$A6273,$K:$K)+SUMIF($A:$A,$A6273,$L:$L)),0)</f>
        <v>0</v>
      </c>
      <c r="N6273" s="30">
        <f>IFERROR((VLOOKUP($A6273,HeadJournal!$A$1:$K$890,COLUMN(HeadJournal!K$1),0)-VLOOKUP($A6273,HeadJournal!$A$1:$K$890,COLUMN(HeadJournal!J$1),0))*($K6273+$L6273)/(SUMIF($A:$A,$A6273,$K:$K)+SUMIF($A:$A,$A6273,$L:$L)),0)</f>
        <v>0</v>
      </c>
      <c r="O6273" s="30">
        <f>IFERROR((VLOOKUP($A6273,HeadJournal!$A$1:$L$890,COLUMN(HeadJournal!L$1),0)*($K6273+$L6273)/(SUMIF($A:$A,$A6273,$K:$K)+SUMIF($A:$A,$A6273,$L:$L)))/VLOOKUP($A6273,HeadJournal!$A$1:$L$890,COLUMN(HeadJournal!H$1),0),0)</f>
        <v>0</v>
      </c>
      <c r="P6273" s="30">
        <f>IFERROR(SUM(K6273:O6273)*VLOOKUP($A6273,HeadJournal!$A$1:$L$890,COLUMN(HeadJournal!H$1),0),0)</f>
        <v>0</v>
      </c>
      <c r="Q6273" s="29"/>
      <c r="R6273" s="31"/>
      <c r="S6273" s="31"/>
      <c r="T6273" s="95" t="str">
        <f t="shared" si="458"/>
        <v/>
      </c>
      <c r="U6273" s="32">
        <f t="shared" si="459"/>
        <v>0</v>
      </c>
      <c r="V6273" s="22" t="str">
        <f t="shared" si="460"/>
        <v/>
      </c>
      <c r="X6273" s="33"/>
      <c r="Y6273" s="33"/>
    </row>
    <row r="6274" spans="1:25" x14ac:dyDescent="0.2">
      <c r="A6274" s="93"/>
      <c r="B6274" s="94" t="str">
        <f>IFERROR(VLOOKUP($A6274,HeadJournal!$A$1:$NTR$890,COLUMN(HeadJournal!B$1),0),"")</f>
        <v/>
      </c>
      <c r="C6274" s="94" t="str">
        <f>IFERROR(VLOOKUP($A6274,HeadJournal!$A$1:$NTR$890,COLUMN(HeadJournal!C$1),0),"")</f>
        <v/>
      </c>
      <c r="D6274" s="125" t="str">
        <f>IFERROR(VLOOKUP($A6274,HeadJournal!$A$1:$NTR$890,COLUMN(HeadJournal!D$1),0),"")</f>
        <v/>
      </c>
      <c r="E6274" s="95" t="str">
        <f>IFERROR(VLOOKUP($A6274,HeadJournal!$A$1:$NTR$890,COLUMN(HeadJournal!G$1),0),"")</f>
        <v/>
      </c>
      <c r="F6274" s="95" t="str">
        <f t="shared" si="457"/>
        <v/>
      </c>
      <c r="G6274" s="97"/>
      <c r="H6274" s="161"/>
      <c r="I6274" s="97"/>
      <c r="J6274" s="97"/>
      <c r="K6274" s="29"/>
      <c r="L6274" s="29"/>
      <c r="M6274" s="30">
        <f>IFERROR(VLOOKUP($A6274,HeadJournal!$A$1:$J$890,COLUMN(HeadJournal!I$1),0)*($K6274+$L6274)/(SUMIF($A:$A,$A6274,$K:$K)+SUMIF($A:$A,$A6274,$L:$L)),0)</f>
        <v>0</v>
      </c>
      <c r="N6274" s="30">
        <f>IFERROR((VLOOKUP($A6274,HeadJournal!$A$1:$K$890,COLUMN(HeadJournal!K$1),0)-VLOOKUP($A6274,HeadJournal!$A$1:$K$890,COLUMN(HeadJournal!J$1),0))*($K6274+$L6274)/(SUMIF($A:$A,$A6274,$K:$K)+SUMIF($A:$A,$A6274,$L:$L)),0)</f>
        <v>0</v>
      </c>
      <c r="O6274" s="30">
        <f>IFERROR((VLOOKUP($A6274,HeadJournal!$A$1:$L$890,COLUMN(HeadJournal!L$1),0)*($K6274+$L6274)/(SUMIF($A:$A,$A6274,$K:$K)+SUMIF($A:$A,$A6274,$L:$L)))/VLOOKUP($A6274,HeadJournal!$A$1:$L$890,COLUMN(HeadJournal!H$1),0),0)</f>
        <v>0</v>
      </c>
      <c r="P6274" s="30">
        <f>IFERROR(SUM(K6274:O6274)*VLOOKUP($A6274,HeadJournal!$A$1:$L$890,COLUMN(HeadJournal!H$1),0),0)</f>
        <v>0</v>
      </c>
      <c r="Q6274" s="29"/>
      <c r="R6274" s="31"/>
      <c r="S6274" s="31"/>
      <c r="T6274" s="95" t="str">
        <f t="shared" si="458"/>
        <v/>
      </c>
      <c r="U6274" s="32">
        <f t="shared" si="459"/>
        <v>0</v>
      </c>
      <c r="V6274" s="22" t="str">
        <f t="shared" si="460"/>
        <v/>
      </c>
      <c r="X6274" s="33"/>
      <c r="Y6274" s="33"/>
    </row>
    <row r="6275" spans="1:25" x14ac:dyDescent="0.2">
      <c r="A6275" s="93"/>
      <c r="B6275" s="94" t="str">
        <f>IFERROR(VLOOKUP($A6275,HeadJournal!$A$1:$NTR$890,COLUMN(HeadJournal!B$1),0),"")</f>
        <v/>
      </c>
      <c r="C6275" s="94" t="str">
        <f>IFERROR(VLOOKUP($A6275,HeadJournal!$A$1:$NTR$890,COLUMN(HeadJournal!C$1),0),"")</f>
        <v/>
      </c>
      <c r="D6275" s="125" t="str">
        <f>IFERROR(VLOOKUP($A6275,HeadJournal!$A$1:$NTR$890,COLUMN(HeadJournal!D$1),0),"")</f>
        <v/>
      </c>
      <c r="E6275" s="95" t="str">
        <f>IFERROR(VLOOKUP($A6275,HeadJournal!$A$1:$NTR$890,COLUMN(HeadJournal!G$1),0),"")</f>
        <v/>
      </c>
      <c r="F6275" s="95" t="str">
        <f t="shared" si="457"/>
        <v/>
      </c>
      <c r="G6275" s="97"/>
      <c r="H6275" s="161"/>
      <c r="I6275" s="97"/>
      <c r="J6275" s="97"/>
      <c r="K6275" s="29"/>
      <c r="L6275" s="29"/>
      <c r="M6275" s="30">
        <f>IFERROR(VLOOKUP($A6275,HeadJournal!$A$1:$J$890,COLUMN(HeadJournal!I$1),0)*($K6275+$L6275)/(SUMIF($A:$A,$A6275,$K:$K)+SUMIF($A:$A,$A6275,$L:$L)),0)</f>
        <v>0</v>
      </c>
      <c r="N6275" s="30">
        <f>IFERROR((VLOOKUP($A6275,HeadJournal!$A$1:$K$890,COLUMN(HeadJournal!K$1),0)-VLOOKUP($A6275,HeadJournal!$A$1:$K$890,COLUMN(HeadJournal!J$1),0))*($K6275+$L6275)/(SUMIF($A:$A,$A6275,$K:$K)+SUMIF($A:$A,$A6275,$L:$L)),0)</f>
        <v>0</v>
      </c>
      <c r="O6275" s="30">
        <f>IFERROR((VLOOKUP($A6275,HeadJournal!$A$1:$L$890,COLUMN(HeadJournal!L$1),0)*($K6275+$L6275)/(SUMIF($A:$A,$A6275,$K:$K)+SUMIF($A:$A,$A6275,$L:$L)))/VLOOKUP($A6275,HeadJournal!$A$1:$L$890,COLUMN(HeadJournal!H$1),0),0)</f>
        <v>0</v>
      </c>
      <c r="P6275" s="30">
        <f>IFERROR(SUM(K6275:O6275)*VLOOKUP($A6275,HeadJournal!$A$1:$L$890,COLUMN(HeadJournal!H$1),0),0)</f>
        <v>0</v>
      </c>
      <c r="Q6275" s="29"/>
      <c r="R6275" s="31"/>
      <c r="S6275" s="31"/>
      <c r="T6275" s="95" t="str">
        <f t="shared" si="458"/>
        <v/>
      </c>
      <c r="U6275" s="32">
        <f t="shared" si="459"/>
        <v>0</v>
      </c>
      <c r="V6275" s="22" t="str">
        <f t="shared" si="460"/>
        <v/>
      </c>
      <c r="X6275" s="33"/>
      <c r="Y6275" s="33"/>
    </row>
    <row r="6276" spans="1:25" x14ac:dyDescent="0.2">
      <c r="A6276" s="93"/>
      <c r="B6276" s="94" t="str">
        <f>IFERROR(VLOOKUP($A6276,HeadJournal!$A$1:$NTR$890,COLUMN(HeadJournal!B$1),0),"")</f>
        <v/>
      </c>
      <c r="C6276" s="94" t="str">
        <f>IFERROR(VLOOKUP($A6276,HeadJournal!$A$1:$NTR$890,COLUMN(HeadJournal!C$1),0),"")</f>
        <v/>
      </c>
      <c r="D6276" s="125" t="str">
        <f>IFERROR(VLOOKUP($A6276,HeadJournal!$A$1:$NTR$890,COLUMN(HeadJournal!D$1),0),"")</f>
        <v/>
      </c>
      <c r="E6276" s="95" t="str">
        <f>IFERROR(VLOOKUP($A6276,HeadJournal!$A$1:$NTR$890,COLUMN(HeadJournal!G$1),0),"")</f>
        <v/>
      </c>
      <c r="F6276" s="95" t="str">
        <f t="shared" si="457"/>
        <v/>
      </c>
      <c r="G6276" s="97"/>
      <c r="H6276" s="161"/>
      <c r="I6276" s="97"/>
      <c r="J6276" s="97"/>
      <c r="K6276" s="29"/>
      <c r="L6276" s="29"/>
      <c r="M6276" s="30">
        <f>IFERROR(VLOOKUP($A6276,HeadJournal!$A$1:$J$890,COLUMN(HeadJournal!I$1),0)*($K6276+$L6276)/(SUMIF($A:$A,$A6276,$K:$K)+SUMIF($A:$A,$A6276,$L:$L)),0)</f>
        <v>0</v>
      </c>
      <c r="N6276" s="30">
        <f>IFERROR((VLOOKUP($A6276,HeadJournal!$A$1:$K$890,COLUMN(HeadJournal!K$1),0)-VLOOKUP($A6276,HeadJournal!$A$1:$K$890,COLUMN(HeadJournal!J$1),0))*($K6276+$L6276)/(SUMIF($A:$A,$A6276,$K:$K)+SUMIF($A:$A,$A6276,$L:$L)),0)</f>
        <v>0</v>
      </c>
      <c r="O6276" s="30">
        <f>IFERROR((VLOOKUP($A6276,HeadJournal!$A$1:$L$890,COLUMN(HeadJournal!L$1),0)*($K6276+$L6276)/(SUMIF($A:$A,$A6276,$K:$K)+SUMIF($A:$A,$A6276,$L:$L)))/VLOOKUP($A6276,HeadJournal!$A$1:$L$890,COLUMN(HeadJournal!H$1),0),0)</f>
        <v>0</v>
      </c>
      <c r="P6276" s="30">
        <f>IFERROR(SUM(K6276:O6276)*VLOOKUP($A6276,HeadJournal!$A$1:$L$890,COLUMN(HeadJournal!H$1),0),0)</f>
        <v>0</v>
      </c>
      <c r="Q6276" s="29"/>
      <c r="R6276" s="31"/>
      <c r="S6276" s="31"/>
      <c r="T6276" s="95" t="str">
        <f t="shared" si="458"/>
        <v/>
      </c>
      <c r="U6276" s="32">
        <f t="shared" si="459"/>
        <v>0</v>
      </c>
      <c r="V6276" s="22" t="str">
        <f t="shared" si="460"/>
        <v/>
      </c>
      <c r="X6276" s="33"/>
      <c r="Y6276" s="33"/>
    </row>
    <row r="6277" spans="1:25" x14ac:dyDescent="0.2">
      <c r="A6277" s="93"/>
      <c r="B6277" s="94" t="str">
        <f>IFERROR(VLOOKUP($A6277,HeadJournal!$A$1:$NTR$890,COLUMN(HeadJournal!B$1),0),"")</f>
        <v/>
      </c>
      <c r="C6277" s="94" t="str">
        <f>IFERROR(VLOOKUP($A6277,HeadJournal!$A$1:$NTR$890,COLUMN(HeadJournal!C$1),0),"")</f>
        <v/>
      </c>
      <c r="D6277" s="125" t="str">
        <f>IFERROR(VLOOKUP($A6277,HeadJournal!$A$1:$NTR$890,COLUMN(HeadJournal!D$1),0),"")</f>
        <v/>
      </c>
      <c r="E6277" s="95" t="str">
        <f>IFERROR(VLOOKUP($A6277,HeadJournal!$A$1:$NTR$890,COLUMN(HeadJournal!G$1),0),"")</f>
        <v/>
      </c>
      <c r="F6277" s="95" t="str">
        <f t="shared" si="457"/>
        <v/>
      </c>
      <c r="G6277" s="97"/>
      <c r="H6277" s="161"/>
      <c r="I6277" s="97"/>
      <c r="J6277" s="97"/>
      <c r="K6277" s="29"/>
      <c r="L6277" s="29"/>
      <c r="M6277" s="30">
        <f>IFERROR(VLOOKUP($A6277,HeadJournal!$A$1:$J$890,COLUMN(HeadJournal!I$1),0)*($K6277+$L6277)/(SUMIF($A:$A,$A6277,$K:$K)+SUMIF($A:$A,$A6277,$L:$L)),0)</f>
        <v>0</v>
      </c>
      <c r="N6277" s="30">
        <f>IFERROR((VLOOKUP($A6277,HeadJournal!$A$1:$K$890,COLUMN(HeadJournal!K$1),0)-VLOOKUP($A6277,HeadJournal!$A$1:$K$890,COLUMN(HeadJournal!J$1),0))*($K6277+$L6277)/(SUMIF($A:$A,$A6277,$K:$K)+SUMIF($A:$A,$A6277,$L:$L)),0)</f>
        <v>0</v>
      </c>
      <c r="O6277" s="30">
        <f>IFERROR((VLOOKUP($A6277,HeadJournal!$A$1:$L$890,COLUMN(HeadJournal!L$1),0)*($K6277+$L6277)/(SUMIF($A:$A,$A6277,$K:$K)+SUMIF($A:$A,$A6277,$L:$L)))/VLOOKUP($A6277,HeadJournal!$A$1:$L$890,COLUMN(HeadJournal!H$1),0),0)</f>
        <v>0</v>
      </c>
      <c r="P6277" s="30">
        <f>IFERROR(SUM(K6277:O6277)*VLOOKUP($A6277,HeadJournal!$A$1:$L$890,COLUMN(HeadJournal!H$1),0),0)</f>
        <v>0</v>
      </c>
      <c r="Q6277" s="29"/>
      <c r="R6277" s="31"/>
      <c r="S6277" s="31"/>
      <c r="T6277" s="95" t="str">
        <f t="shared" si="458"/>
        <v/>
      </c>
      <c r="U6277" s="32">
        <f t="shared" si="459"/>
        <v>0</v>
      </c>
      <c r="V6277" s="22" t="str">
        <f t="shared" si="460"/>
        <v/>
      </c>
      <c r="X6277" s="33"/>
      <c r="Y6277" s="33"/>
    </row>
    <row r="6278" spans="1:25" x14ac:dyDescent="0.2">
      <c r="A6278" s="93"/>
      <c r="B6278" s="94" t="str">
        <f>IFERROR(VLOOKUP($A6278,HeadJournal!$A$1:$NTR$890,COLUMN(HeadJournal!B$1),0),"")</f>
        <v/>
      </c>
      <c r="C6278" s="94" t="str">
        <f>IFERROR(VLOOKUP($A6278,HeadJournal!$A$1:$NTR$890,COLUMN(HeadJournal!C$1),0),"")</f>
        <v/>
      </c>
      <c r="D6278" s="125" t="str">
        <f>IFERROR(VLOOKUP($A6278,HeadJournal!$A$1:$NTR$890,COLUMN(HeadJournal!D$1),0),"")</f>
        <v/>
      </c>
      <c r="E6278" s="95" t="str">
        <f>IFERROR(VLOOKUP($A6278,HeadJournal!$A$1:$NTR$890,COLUMN(HeadJournal!G$1),0),"")</f>
        <v/>
      </c>
      <c r="F6278" s="95" t="str">
        <f t="shared" si="457"/>
        <v/>
      </c>
      <c r="G6278" s="97"/>
      <c r="H6278" s="161"/>
      <c r="I6278" s="97"/>
      <c r="J6278" s="97"/>
      <c r="K6278" s="29"/>
      <c r="L6278" s="29"/>
      <c r="M6278" s="30">
        <f>IFERROR(VLOOKUP($A6278,HeadJournal!$A$1:$J$890,COLUMN(HeadJournal!I$1),0)*($K6278+$L6278)/(SUMIF($A:$A,$A6278,$K:$K)+SUMIF($A:$A,$A6278,$L:$L)),0)</f>
        <v>0</v>
      </c>
      <c r="N6278" s="30">
        <f>IFERROR((VLOOKUP($A6278,HeadJournal!$A$1:$K$890,COLUMN(HeadJournal!K$1),0)-VLOOKUP($A6278,HeadJournal!$A$1:$K$890,COLUMN(HeadJournal!J$1),0))*($K6278+$L6278)/(SUMIF($A:$A,$A6278,$K:$K)+SUMIF($A:$A,$A6278,$L:$L)),0)</f>
        <v>0</v>
      </c>
      <c r="O6278" s="30">
        <f>IFERROR((VLOOKUP($A6278,HeadJournal!$A$1:$L$890,COLUMN(HeadJournal!L$1),0)*($K6278+$L6278)/(SUMIF($A:$A,$A6278,$K:$K)+SUMIF($A:$A,$A6278,$L:$L)))/VLOOKUP($A6278,HeadJournal!$A$1:$L$890,COLUMN(HeadJournal!H$1),0),0)</f>
        <v>0</v>
      </c>
      <c r="P6278" s="30">
        <f>IFERROR(SUM(K6278:O6278)*VLOOKUP($A6278,HeadJournal!$A$1:$L$890,COLUMN(HeadJournal!H$1),0),0)</f>
        <v>0</v>
      </c>
      <c r="Q6278" s="29"/>
      <c r="R6278" s="31"/>
      <c r="S6278" s="31"/>
      <c r="T6278" s="95" t="str">
        <f t="shared" si="458"/>
        <v/>
      </c>
      <c r="U6278" s="32">
        <f t="shared" si="459"/>
        <v>0</v>
      </c>
      <c r="V6278" s="22" t="str">
        <f t="shared" si="460"/>
        <v/>
      </c>
      <c r="X6278" s="33"/>
      <c r="Y6278" s="33"/>
    </row>
    <row r="6279" spans="1:25" x14ac:dyDescent="0.2">
      <c r="A6279" s="93"/>
      <c r="B6279" s="94" t="str">
        <f>IFERROR(VLOOKUP($A6279,HeadJournal!$A$1:$NTR$890,COLUMN(HeadJournal!B$1),0),"")</f>
        <v/>
      </c>
      <c r="C6279" s="94" t="str">
        <f>IFERROR(VLOOKUP($A6279,HeadJournal!$A$1:$NTR$890,COLUMN(HeadJournal!C$1),0),"")</f>
        <v/>
      </c>
      <c r="D6279" s="125" t="str">
        <f>IFERROR(VLOOKUP($A6279,HeadJournal!$A$1:$NTR$890,COLUMN(HeadJournal!D$1),0),"")</f>
        <v/>
      </c>
      <c r="E6279" s="95" t="str">
        <f>IFERROR(VLOOKUP($A6279,HeadJournal!$A$1:$NTR$890,COLUMN(HeadJournal!G$1),0),"")</f>
        <v/>
      </c>
      <c r="F6279" s="95" t="str">
        <f t="shared" si="457"/>
        <v/>
      </c>
      <c r="G6279" s="97"/>
      <c r="H6279" s="161"/>
      <c r="I6279" s="97"/>
      <c r="J6279" s="97"/>
      <c r="K6279" s="29"/>
      <c r="L6279" s="29"/>
      <c r="M6279" s="30">
        <f>IFERROR(VLOOKUP($A6279,HeadJournal!$A$1:$J$890,COLUMN(HeadJournal!I$1),0)*($K6279+$L6279)/(SUMIF($A:$A,$A6279,$K:$K)+SUMIF($A:$A,$A6279,$L:$L)),0)</f>
        <v>0</v>
      </c>
      <c r="N6279" s="30">
        <f>IFERROR((VLOOKUP($A6279,HeadJournal!$A$1:$K$890,COLUMN(HeadJournal!K$1),0)-VLOOKUP($A6279,HeadJournal!$A$1:$K$890,COLUMN(HeadJournal!J$1),0))*($K6279+$L6279)/(SUMIF($A:$A,$A6279,$K:$K)+SUMIF($A:$A,$A6279,$L:$L)),0)</f>
        <v>0</v>
      </c>
      <c r="O6279" s="30">
        <f>IFERROR((VLOOKUP($A6279,HeadJournal!$A$1:$L$890,COLUMN(HeadJournal!L$1),0)*($K6279+$L6279)/(SUMIF($A:$A,$A6279,$K:$K)+SUMIF($A:$A,$A6279,$L:$L)))/VLOOKUP($A6279,HeadJournal!$A$1:$L$890,COLUMN(HeadJournal!H$1),0),0)</f>
        <v>0</v>
      </c>
      <c r="P6279" s="30">
        <f>IFERROR(SUM(K6279:O6279)*VLOOKUP($A6279,HeadJournal!$A$1:$L$890,COLUMN(HeadJournal!H$1),0),0)</f>
        <v>0</v>
      </c>
      <c r="Q6279" s="29"/>
      <c r="R6279" s="31"/>
      <c r="S6279" s="31"/>
      <c r="T6279" s="95" t="str">
        <f t="shared" si="458"/>
        <v/>
      </c>
      <c r="U6279" s="32">
        <f t="shared" si="459"/>
        <v>0</v>
      </c>
      <c r="V6279" s="22" t="str">
        <f t="shared" si="460"/>
        <v/>
      </c>
      <c r="X6279" s="33"/>
      <c r="Y6279" s="33"/>
    </row>
    <row r="6280" spans="1:25" x14ac:dyDescent="0.2">
      <c r="A6280" s="93"/>
      <c r="B6280" s="94" t="str">
        <f>IFERROR(VLOOKUP($A6280,HeadJournal!$A$1:$NTR$890,COLUMN(HeadJournal!B$1),0),"")</f>
        <v/>
      </c>
      <c r="C6280" s="94" t="str">
        <f>IFERROR(VLOOKUP($A6280,HeadJournal!$A$1:$NTR$890,COLUMN(HeadJournal!C$1),0),"")</f>
        <v/>
      </c>
      <c r="D6280" s="125" t="str">
        <f>IFERROR(VLOOKUP($A6280,HeadJournal!$A$1:$NTR$890,COLUMN(HeadJournal!D$1),0),"")</f>
        <v/>
      </c>
      <c r="E6280" s="95" t="str">
        <f>IFERROR(VLOOKUP($A6280,HeadJournal!$A$1:$NTR$890,COLUMN(HeadJournal!G$1),0),"")</f>
        <v/>
      </c>
      <c r="F6280" s="95" t="str">
        <f t="shared" si="457"/>
        <v/>
      </c>
      <c r="G6280" s="97"/>
      <c r="H6280" s="161"/>
      <c r="I6280" s="97"/>
      <c r="J6280" s="97"/>
      <c r="K6280" s="29"/>
      <c r="L6280" s="29"/>
      <c r="M6280" s="30">
        <f>IFERROR(VLOOKUP($A6280,HeadJournal!$A$1:$J$890,COLUMN(HeadJournal!I$1),0)*($K6280+$L6280)/(SUMIF($A:$A,$A6280,$K:$K)+SUMIF($A:$A,$A6280,$L:$L)),0)</f>
        <v>0</v>
      </c>
      <c r="N6280" s="30">
        <f>IFERROR((VLOOKUP($A6280,HeadJournal!$A$1:$K$890,COLUMN(HeadJournal!K$1),0)-VLOOKUP($A6280,HeadJournal!$A$1:$K$890,COLUMN(HeadJournal!J$1),0))*($K6280+$L6280)/(SUMIF($A:$A,$A6280,$K:$K)+SUMIF($A:$A,$A6280,$L:$L)),0)</f>
        <v>0</v>
      </c>
      <c r="O6280" s="30">
        <f>IFERROR((VLOOKUP($A6280,HeadJournal!$A$1:$L$890,COLUMN(HeadJournal!L$1),0)*($K6280+$L6280)/(SUMIF($A:$A,$A6280,$K:$K)+SUMIF($A:$A,$A6280,$L:$L)))/VLOOKUP($A6280,HeadJournal!$A$1:$L$890,COLUMN(HeadJournal!H$1),0),0)</f>
        <v>0</v>
      </c>
      <c r="P6280" s="30">
        <f>IFERROR(SUM(K6280:O6280)*VLOOKUP($A6280,HeadJournal!$A$1:$L$890,COLUMN(HeadJournal!H$1),0),0)</f>
        <v>0</v>
      </c>
      <c r="Q6280" s="29"/>
      <c r="R6280" s="31"/>
      <c r="S6280" s="31"/>
      <c r="T6280" s="95" t="str">
        <f t="shared" si="458"/>
        <v/>
      </c>
      <c r="U6280" s="32">
        <f t="shared" si="459"/>
        <v>0</v>
      </c>
      <c r="V6280" s="22" t="str">
        <f t="shared" si="460"/>
        <v/>
      </c>
      <c r="X6280" s="33"/>
      <c r="Y6280" s="33"/>
    </row>
    <row r="6281" spans="1:25" x14ac:dyDescent="0.2">
      <c r="A6281" s="93"/>
      <c r="B6281" s="94" t="str">
        <f>IFERROR(VLOOKUP($A6281,HeadJournal!$A$1:$NTR$890,COLUMN(HeadJournal!B$1),0),"")</f>
        <v/>
      </c>
      <c r="C6281" s="94" t="str">
        <f>IFERROR(VLOOKUP($A6281,HeadJournal!$A$1:$NTR$890,COLUMN(HeadJournal!C$1),0),"")</f>
        <v/>
      </c>
      <c r="D6281" s="125" t="str">
        <f>IFERROR(VLOOKUP($A6281,HeadJournal!$A$1:$NTR$890,COLUMN(HeadJournal!D$1),0),"")</f>
        <v/>
      </c>
      <c r="E6281" s="95" t="str">
        <f>IFERROR(VLOOKUP($A6281,HeadJournal!$A$1:$NTR$890,COLUMN(HeadJournal!G$1),0),"")</f>
        <v/>
      </c>
      <c r="F6281" s="95" t="str">
        <f t="shared" si="457"/>
        <v/>
      </c>
      <c r="G6281" s="97"/>
      <c r="H6281" s="161"/>
      <c r="I6281" s="97"/>
      <c r="J6281" s="97"/>
      <c r="K6281" s="29"/>
      <c r="L6281" s="29"/>
      <c r="M6281" s="30">
        <f>IFERROR(VLOOKUP($A6281,HeadJournal!$A$1:$J$890,COLUMN(HeadJournal!I$1),0)*($K6281+$L6281)/(SUMIF($A:$A,$A6281,$K:$K)+SUMIF($A:$A,$A6281,$L:$L)),0)</f>
        <v>0</v>
      </c>
      <c r="N6281" s="30">
        <f>IFERROR((VLOOKUP($A6281,HeadJournal!$A$1:$K$890,COLUMN(HeadJournal!K$1),0)-VLOOKUP($A6281,HeadJournal!$A$1:$K$890,COLUMN(HeadJournal!J$1),0))*($K6281+$L6281)/(SUMIF($A:$A,$A6281,$K:$K)+SUMIF($A:$A,$A6281,$L:$L)),0)</f>
        <v>0</v>
      </c>
      <c r="O6281" s="30">
        <f>IFERROR((VLOOKUP($A6281,HeadJournal!$A$1:$L$890,COLUMN(HeadJournal!L$1),0)*($K6281+$L6281)/(SUMIF($A:$A,$A6281,$K:$K)+SUMIF($A:$A,$A6281,$L:$L)))/VLOOKUP($A6281,HeadJournal!$A$1:$L$890,COLUMN(HeadJournal!H$1),0),0)</f>
        <v>0</v>
      </c>
      <c r="P6281" s="30">
        <f>IFERROR(SUM(K6281:O6281)*VLOOKUP($A6281,HeadJournal!$A$1:$L$890,COLUMN(HeadJournal!H$1),0),0)</f>
        <v>0</v>
      </c>
      <c r="Q6281" s="29"/>
      <c r="R6281" s="31"/>
      <c r="S6281" s="31"/>
      <c r="T6281" s="95" t="str">
        <f t="shared" si="458"/>
        <v/>
      </c>
      <c r="U6281" s="32">
        <f t="shared" si="459"/>
        <v>0</v>
      </c>
      <c r="V6281" s="22" t="str">
        <f t="shared" si="460"/>
        <v/>
      </c>
      <c r="X6281" s="33"/>
      <c r="Y6281" s="33"/>
    </row>
    <row r="6282" spans="1:25" x14ac:dyDescent="0.2">
      <c r="A6282" s="93"/>
      <c r="B6282" s="94" t="str">
        <f>IFERROR(VLOOKUP($A6282,HeadJournal!$A$1:$NTR$890,COLUMN(HeadJournal!B$1),0),"")</f>
        <v/>
      </c>
      <c r="C6282" s="94" t="str">
        <f>IFERROR(VLOOKUP($A6282,HeadJournal!$A$1:$NTR$890,COLUMN(HeadJournal!C$1),0),"")</f>
        <v/>
      </c>
      <c r="D6282" s="125" t="str">
        <f>IFERROR(VLOOKUP($A6282,HeadJournal!$A$1:$NTR$890,COLUMN(HeadJournal!D$1),0),"")</f>
        <v/>
      </c>
      <c r="E6282" s="95" t="str">
        <f>IFERROR(VLOOKUP($A6282,HeadJournal!$A$1:$NTR$890,COLUMN(HeadJournal!G$1),0),"")</f>
        <v/>
      </c>
      <c r="F6282" s="95" t="str">
        <f t="shared" si="457"/>
        <v/>
      </c>
      <c r="G6282" s="97"/>
      <c r="H6282" s="161"/>
      <c r="I6282" s="97"/>
      <c r="J6282" s="97"/>
      <c r="K6282" s="29"/>
      <c r="L6282" s="29"/>
      <c r="M6282" s="30">
        <f>IFERROR(VLOOKUP($A6282,HeadJournal!$A$1:$J$890,COLUMN(HeadJournal!I$1),0)*($K6282+$L6282)/(SUMIF($A:$A,$A6282,$K:$K)+SUMIF($A:$A,$A6282,$L:$L)),0)</f>
        <v>0</v>
      </c>
      <c r="N6282" s="30">
        <f>IFERROR((VLOOKUP($A6282,HeadJournal!$A$1:$K$890,COLUMN(HeadJournal!K$1),0)-VLOOKUP($A6282,HeadJournal!$A$1:$K$890,COLUMN(HeadJournal!J$1),0))*($K6282+$L6282)/(SUMIF($A:$A,$A6282,$K:$K)+SUMIF($A:$A,$A6282,$L:$L)),0)</f>
        <v>0</v>
      </c>
      <c r="O6282" s="30">
        <f>IFERROR((VLOOKUP($A6282,HeadJournal!$A$1:$L$890,COLUMN(HeadJournal!L$1),0)*($K6282+$L6282)/(SUMIF($A:$A,$A6282,$K:$K)+SUMIF($A:$A,$A6282,$L:$L)))/VLOOKUP($A6282,HeadJournal!$A$1:$L$890,COLUMN(HeadJournal!H$1),0),0)</f>
        <v>0</v>
      </c>
      <c r="P6282" s="30">
        <f>IFERROR(SUM(K6282:O6282)*VLOOKUP($A6282,HeadJournal!$A$1:$L$890,COLUMN(HeadJournal!H$1),0),0)</f>
        <v>0</v>
      </c>
      <c r="Q6282" s="29"/>
      <c r="R6282" s="31"/>
      <c r="S6282" s="31"/>
      <c r="T6282" s="95" t="str">
        <f t="shared" si="458"/>
        <v/>
      </c>
      <c r="U6282" s="32">
        <f t="shared" si="459"/>
        <v>0</v>
      </c>
      <c r="V6282" s="22" t="str">
        <f t="shared" si="460"/>
        <v/>
      </c>
      <c r="X6282" s="33"/>
      <c r="Y6282" s="33"/>
    </row>
    <row r="6283" spans="1:25" x14ac:dyDescent="0.2">
      <c r="A6283" s="93"/>
      <c r="B6283" s="94" t="str">
        <f>IFERROR(VLOOKUP($A6283,HeadJournal!$A$1:$NTR$890,COLUMN(HeadJournal!B$1),0),"")</f>
        <v/>
      </c>
      <c r="C6283" s="94" t="str">
        <f>IFERROR(VLOOKUP($A6283,HeadJournal!$A$1:$NTR$890,COLUMN(HeadJournal!C$1),0),"")</f>
        <v/>
      </c>
      <c r="D6283" s="125" t="str">
        <f>IFERROR(VLOOKUP($A6283,HeadJournal!$A$1:$NTR$890,COLUMN(HeadJournal!D$1),0),"")</f>
        <v/>
      </c>
      <c r="E6283" s="95" t="str">
        <f>IFERROR(VLOOKUP($A6283,HeadJournal!$A$1:$NTR$890,COLUMN(HeadJournal!G$1),0),"")</f>
        <v/>
      </c>
      <c r="F6283" s="95" t="str">
        <f t="shared" si="457"/>
        <v/>
      </c>
      <c r="G6283" s="97"/>
      <c r="H6283" s="161"/>
      <c r="I6283" s="97"/>
      <c r="J6283" s="97"/>
      <c r="K6283" s="29"/>
      <c r="L6283" s="29"/>
      <c r="M6283" s="30">
        <f>IFERROR(VLOOKUP($A6283,HeadJournal!$A$1:$J$890,COLUMN(HeadJournal!I$1),0)*($K6283+$L6283)/(SUMIF($A:$A,$A6283,$K:$K)+SUMIF($A:$A,$A6283,$L:$L)),0)</f>
        <v>0</v>
      </c>
      <c r="N6283" s="30">
        <f>IFERROR((VLOOKUP($A6283,HeadJournal!$A$1:$K$890,COLUMN(HeadJournal!K$1),0)-VLOOKUP($A6283,HeadJournal!$A$1:$K$890,COLUMN(HeadJournal!J$1),0))*($K6283+$L6283)/(SUMIF($A:$A,$A6283,$K:$K)+SUMIF($A:$A,$A6283,$L:$L)),0)</f>
        <v>0</v>
      </c>
      <c r="O6283" s="30">
        <f>IFERROR((VLOOKUP($A6283,HeadJournal!$A$1:$L$890,COLUMN(HeadJournal!L$1),0)*($K6283+$L6283)/(SUMIF($A:$A,$A6283,$K:$K)+SUMIF($A:$A,$A6283,$L:$L)))/VLOOKUP($A6283,HeadJournal!$A$1:$L$890,COLUMN(HeadJournal!H$1),0),0)</f>
        <v>0</v>
      </c>
      <c r="P6283" s="30">
        <f>IFERROR(SUM(K6283:O6283)*VLOOKUP($A6283,HeadJournal!$A$1:$L$890,COLUMN(HeadJournal!H$1),0),0)</f>
        <v>0</v>
      </c>
      <c r="Q6283" s="29"/>
      <c r="R6283" s="31"/>
      <c r="S6283" s="31"/>
      <c r="T6283" s="95" t="str">
        <f t="shared" si="458"/>
        <v/>
      </c>
      <c r="U6283" s="32">
        <f t="shared" si="459"/>
        <v>0</v>
      </c>
      <c r="V6283" s="22" t="str">
        <f t="shared" si="460"/>
        <v/>
      </c>
      <c r="X6283" s="33"/>
      <c r="Y6283" s="33"/>
    </row>
    <row r="6284" spans="1:25" x14ac:dyDescent="0.2">
      <c r="A6284" s="93"/>
      <c r="B6284" s="94" t="str">
        <f>IFERROR(VLOOKUP($A6284,HeadJournal!$A$1:$NTR$890,COLUMN(HeadJournal!B$1),0),"")</f>
        <v/>
      </c>
      <c r="C6284" s="94" t="str">
        <f>IFERROR(VLOOKUP($A6284,HeadJournal!$A$1:$NTR$890,COLUMN(HeadJournal!C$1),0),"")</f>
        <v/>
      </c>
      <c r="D6284" s="125" t="str">
        <f>IFERROR(VLOOKUP($A6284,HeadJournal!$A$1:$NTR$890,COLUMN(HeadJournal!D$1),0),"")</f>
        <v/>
      </c>
      <c r="E6284" s="95" t="str">
        <f>IFERROR(VLOOKUP($A6284,HeadJournal!$A$1:$NTR$890,COLUMN(HeadJournal!G$1),0),"")</f>
        <v/>
      </c>
      <c r="F6284" s="95" t="str">
        <f t="shared" si="457"/>
        <v/>
      </c>
      <c r="G6284" s="97"/>
      <c r="H6284" s="161"/>
      <c r="I6284" s="97"/>
      <c r="J6284" s="97"/>
      <c r="K6284" s="29"/>
      <c r="L6284" s="29"/>
      <c r="M6284" s="30">
        <f>IFERROR(VLOOKUP($A6284,HeadJournal!$A$1:$J$890,COLUMN(HeadJournal!I$1),0)*($K6284+$L6284)/(SUMIF($A:$A,$A6284,$K:$K)+SUMIF($A:$A,$A6284,$L:$L)),0)</f>
        <v>0</v>
      </c>
      <c r="N6284" s="30">
        <f>IFERROR((VLOOKUP($A6284,HeadJournal!$A$1:$K$890,COLUMN(HeadJournal!K$1),0)-VLOOKUP($A6284,HeadJournal!$A$1:$K$890,COLUMN(HeadJournal!J$1),0))*($K6284+$L6284)/(SUMIF($A:$A,$A6284,$K:$K)+SUMIF($A:$A,$A6284,$L:$L)),0)</f>
        <v>0</v>
      </c>
      <c r="O6284" s="30">
        <f>IFERROR((VLOOKUP($A6284,HeadJournal!$A$1:$L$890,COLUMN(HeadJournal!L$1),0)*($K6284+$L6284)/(SUMIF($A:$A,$A6284,$K:$K)+SUMIF($A:$A,$A6284,$L:$L)))/VLOOKUP($A6284,HeadJournal!$A$1:$L$890,COLUMN(HeadJournal!H$1),0),0)</f>
        <v>0</v>
      </c>
      <c r="P6284" s="30">
        <f>IFERROR(SUM(K6284:O6284)*VLOOKUP($A6284,HeadJournal!$A$1:$L$890,COLUMN(HeadJournal!H$1),0),0)</f>
        <v>0</v>
      </c>
      <c r="Q6284" s="29"/>
      <c r="R6284" s="31"/>
      <c r="S6284" s="31"/>
      <c r="T6284" s="95" t="str">
        <f t="shared" si="458"/>
        <v/>
      </c>
      <c r="U6284" s="32">
        <f t="shared" si="459"/>
        <v>0</v>
      </c>
      <c r="V6284" s="22" t="str">
        <f t="shared" si="460"/>
        <v/>
      </c>
      <c r="X6284" s="33"/>
      <c r="Y6284" s="33"/>
    </row>
    <row r="6285" spans="1:25" x14ac:dyDescent="0.2">
      <c r="A6285" s="93"/>
      <c r="B6285" s="94" t="str">
        <f>IFERROR(VLOOKUP($A6285,HeadJournal!$A$1:$NTR$890,COLUMN(HeadJournal!B$1),0),"")</f>
        <v/>
      </c>
      <c r="C6285" s="94" t="str">
        <f>IFERROR(VLOOKUP($A6285,HeadJournal!$A$1:$NTR$890,COLUMN(HeadJournal!C$1),0),"")</f>
        <v/>
      </c>
      <c r="D6285" s="125" t="str">
        <f>IFERROR(VLOOKUP($A6285,HeadJournal!$A$1:$NTR$890,COLUMN(HeadJournal!D$1),0),"")</f>
        <v/>
      </c>
      <c r="E6285" s="95" t="str">
        <f>IFERROR(VLOOKUP($A6285,HeadJournal!$A$1:$NTR$890,COLUMN(HeadJournal!G$1),0),"")</f>
        <v/>
      </c>
      <c r="F6285" s="95" t="str">
        <f t="shared" si="457"/>
        <v/>
      </c>
      <c r="G6285" s="97"/>
      <c r="H6285" s="161"/>
      <c r="I6285" s="97"/>
      <c r="J6285" s="97"/>
      <c r="K6285" s="29"/>
      <c r="L6285" s="29"/>
      <c r="M6285" s="30">
        <f>IFERROR(VLOOKUP($A6285,HeadJournal!$A$1:$J$890,COLUMN(HeadJournal!I$1),0)*($K6285+$L6285)/(SUMIF($A:$A,$A6285,$K:$K)+SUMIF($A:$A,$A6285,$L:$L)),0)</f>
        <v>0</v>
      </c>
      <c r="N6285" s="30">
        <f>IFERROR((VLOOKUP($A6285,HeadJournal!$A$1:$K$890,COLUMN(HeadJournal!K$1),0)-VLOOKUP($A6285,HeadJournal!$A$1:$K$890,COLUMN(HeadJournal!J$1),0))*($K6285+$L6285)/(SUMIF($A:$A,$A6285,$K:$K)+SUMIF($A:$A,$A6285,$L:$L)),0)</f>
        <v>0</v>
      </c>
      <c r="O6285" s="30">
        <f>IFERROR((VLOOKUP($A6285,HeadJournal!$A$1:$L$890,COLUMN(HeadJournal!L$1),0)*($K6285+$L6285)/(SUMIF($A:$A,$A6285,$K:$K)+SUMIF($A:$A,$A6285,$L:$L)))/VLOOKUP($A6285,HeadJournal!$A$1:$L$890,COLUMN(HeadJournal!H$1),0),0)</f>
        <v>0</v>
      </c>
      <c r="P6285" s="30">
        <f>IFERROR(SUM(K6285:O6285)*VLOOKUP($A6285,HeadJournal!$A$1:$L$890,COLUMN(HeadJournal!H$1),0),0)</f>
        <v>0</v>
      </c>
      <c r="Q6285" s="29"/>
      <c r="R6285" s="31"/>
      <c r="S6285" s="31"/>
      <c r="T6285" s="95" t="str">
        <f t="shared" si="458"/>
        <v/>
      </c>
      <c r="U6285" s="32">
        <f t="shared" si="459"/>
        <v>0</v>
      </c>
      <c r="V6285" s="22" t="str">
        <f t="shared" si="460"/>
        <v/>
      </c>
      <c r="X6285" s="33"/>
      <c r="Y6285" s="33"/>
    </row>
    <row r="6286" spans="1:25" x14ac:dyDescent="0.2">
      <c r="A6286" s="93"/>
      <c r="B6286" s="94" t="str">
        <f>IFERROR(VLOOKUP($A6286,HeadJournal!$A$1:$NTR$890,COLUMN(HeadJournal!B$1),0),"")</f>
        <v/>
      </c>
      <c r="C6286" s="94" t="str">
        <f>IFERROR(VLOOKUP($A6286,HeadJournal!$A$1:$NTR$890,COLUMN(HeadJournal!C$1),0),"")</f>
        <v/>
      </c>
      <c r="D6286" s="125" t="str">
        <f>IFERROR(VLOOKUP($A6286,HeadJournal!$A$1:$NTR$890,COLUMN(HeadJournal!D$1),0),"")</f>
        <v/>
      </c>
      <c r="E6286" s="95" t="str">
        <f>IFERROR(VLOOKUP($A6286,HeadJournal!$A$1:$NTR$890,COLUMN(HeadJournal!G$1),0),"")</f>
        <v/>
      </c>
      <c r="F6286" s="95" t="str">
        <f t="shared" si="457"/>
        <v/>
      </c>
      <c r="G6286" s="97"/>
      <c r="H6286" s="161"/>
      <c r="I6286" s="97"/>
      <c r="J6286" s="97"/>
      <c r="K6286" s="29"/>
      <c r="L6286" s="29"/>
      <c r="M6286" s="30">
        <f>IFERROR(VLOOKUP($A6286,HeadJournal!$A$1:$J$890,COLUMN(HeadJournal!I$1),0)*($K6286+$L6286)/(SUMIF($A:$A,$A6286,$K:$K)+SUMIF($A:$A,$A6286,$L:$L)),0)</f>
        <v>0</v>
      </c>
      <c r="N6286" s="30">
        <f>IFERROR((VLOOKUP($A6286,HeadJournal!$A$1:$K$890,COLUMN(HeadJournal!K$1),0)-VLOOKUP($A6286,HeadJournal!$A$1:$K$890,COLUMN(HeadJournal!J$1),0))*($K6286+$L6286)/(SUMIF($A:$A,$A6286,$K:$K)+SUMIF($A:$A,$A6286,$L:$L)),0)</f>
        <v>0</v>
      </c>
      <c r="O6286" s="30">
        <f>IFERROR((VLOOKUP($A6286,HeadJournal!$A$1:$L$890,COLUMN(HeadJournal!L$1),0)*($K6286+$L6286)/(SUMIF($A:$A,$A6286,$K:$K)+SUMIF($A:$A,$A6286,$L:$L)))/VLOOKUP($A6286,HeadJournal!$A$1:$L$890,COLUMN(HeadJournal!H$1),0),0)</f>
        <v>0</v>
      </c>
      <c r="P6286" s="30">
        <f>IFERROR(SUM(K6286:O6286)*VLOOKUP($A6286,HeadJournal!$A$1:$L$890,COLUMN(HeadJournal!H$1),0),0)</f>
        <v>0</v>
      </c>
      <c r="Q6286" s="29"/>
      <c r="R6286" s="31"/>
      <c r="S6286" s="31"/>
      <c r="T6286" s="95" t="str">
        <f t="shared" si="458"/>
        <v/>
      </c>
      <c r="U6286" s="32">
        <f t="shared" si="459"/>
        <v>0</v>
      </c>
      <c r="V6286" s="22" t="str">
        <f t="shared" si="460"/>
        <v/>
      </c>
      <c r="X6286" s="33"/>
      <c r="Y6286" s="33"/>
    </row>
    <row r="6287" spans="1:25" x14ac:dyDescent="0.2">
      <c r="A6287" s="93"/>
      <c r="B6287" s="94" t="str">
        <f>IFERROR(VLOOKUP($A6287,HeadJournal!$A$1:$NTR$890,COLUMN(HeadJournal!B$1),0),"")</f>
        <v/>
      </c>
      <c r="C6287" s="94" t="str">
        <f>IFERROR(VLOOKUP($A6287,HeadJournal!$A$1:$NTR$890,COLUMN(HeadJournal!C$1),0),"")</f>
        <v/>
      </c>
      <c r="D6287" s="125" t="str">
        <f>IFERROR(VLOOKUP($A6287,HeadJournal!$A$1:$NTR$890,COLUMN(HeadJournal!D$1),0),"")</f>
        <v/>
      </c>
      <c r="E6287" s="95" t="str">
        <f>IFERROR(VLOOKUP($A6287,HeadJournal!$A$1:$NTR$890,COLUMN(HeadJournal!G$1),0),"")</f>
        <v/>
      </c>
      <c r="F6287" s="95" t="str">
        <f t="shared" si="457"/>
        <v/>
      </c>
      <c r="G6287" s="97"/>
      <c r="H6287" s="161"/>
      <c r="I6287" s="97"/>
      <c r="J6287" s="97"/>
      <c r="K6287" s="29"/>
      <c r="L6287" s="29"/>
      <c r="M6287" s="30">
        <f>IFERROR(VLOOKUP($A6287,HeadJournal!$A$1:$J$890,COLUMN(HeadJournal!I$1),0)*($K6287+$L6287)/(SUMIF($A:$A,$A6287,$K:$K)+SUMIF($A:$A,$A6287,$L:$L)),0)</f>
        <v>0</v>
      </c>
      <c r="N6287" s="30">
        <f>IFERROR((VLOOKUP($A6287,HeadJournal!$A$1:$K$890,COLUMN(HeadJournal!K$1),0)-VLOOKUP($A6287,HeadJournal!$A$1:$K$890,COLUMN(HeadJournal!J$1),0))*($K6287+$L6287)/(SUMIF($A:$A,$A6287,$K:$K)+SUMIF($A:$A,$A6287,$L:$L)),0)</f>
        <v>0</v>
      </c>
      <c r="O6287" s="30">
        <f>IFERROR((VLOOKUP($A6287,HeadJournal!$A$1:$L$890,COLUMN(HeadJournal!L$1),0)*($K6287+$L6287)/(SUMIF($A:$A,$A6287,$K:$K)+SUMIF($A:$A,$A6287,$L:$L)))/VLOOKUP($A6287,HeadJournal!$A$1:$L$890,COLUMN(HeadJournal!H$1),0),0)</f>
        <v>0</v>
      </c>
      <c r="P6287" s="30">
        <f>IFERROR(SUM(K6287:O6287)*VLOOKUP($A6287,HeadJournal!$A$1:$L$890,COLUMN(HeadJournal!H$1),0),0)</f>
        <v>0</v>
      </c>
      <c r="Q6287" s="29"/>
      <c r="R6287" s="31"/>
      <c r="S6287" s="31"/>
      <c r="T6287" s="95" t="str">
        <f t="shared" si="458"/>
        <v/>
      </c>
      <c r="U6287" s="32">
        <f t="shared" si="459"/>
        <v>0</v>
      </c>
      <c r="V6287" s="22" t="str">
        <f t="shared" si="460"/>
        <v/>
      </c>
      <c r="X6287" s="33"/>
      <c r="Y6287" s="33"/>
    </row>
    <row r="6288" spans="1:25" x14ac:dyDescent="0.2">
      <c r="A6288" s="93"/>
      <c r="B6288" s="94" t="str">
        <f>IFERROR(VLOOKUP($A6288,HeadJournal!$A$1:$NTR$890,COLUMN(HeadJournal!B$1),0),"")</f>
        <v/>
      </c>
      <c r="C6288" s="94" t="str">
        <f>IFERROR(VLOOKUP($A6288,HeadJournal!$A$1:$NTR$890,COLUMN(HeadJournal!C$1),0),"")</f>
        <v/>
      </c>
      <c r="D6288" s="125" t="str">
        <f>IFERROR(VLOOKUP($A6288,HeadJournal!$A$1:$NTR$890,COLUMN(HeadJournal!D$1),0),"")</f>
        <v/>
      </c>
      <c r="E6288" s="95" t="str">
        <f>IFERROR(VLOOKUP($A6288,HeadJournal!$A$1:$NTR$890,COLUMN(HeadJournal!G$1),0),"")</f>
        <v/>
      </c>
      <c r="F6288" s="95" t="str">
        <f t="shared" ref="F6288:F6315" si="461">IFERROR(TEXT(E6288, "ГГГГ ММ"),"")</f>
        <v/>
      </c>
      <c r="G6288" s="97"/>
      <c r="H6288" s="161"/>
      <c r="I6288" s="97"/>
      <c r="J6288" s="97"/>
      <c r="K6288" s="29"/>
      <c r="L6288" s="29"/>
      <c r="M6288" s="30">
        <f>IFERROR(VLOOKUP($A6288,HeadJournal!$A$1:$J$890,COLUMN(HeadJournal!I$1),0)*($K6288+$L6288)/(SUMIF($A:$A,$A6288,$K:$K)+SUMIF($A:$A,$A6288,$L:$L)),0)</f>
        <v>0</v>
      </c>
      <c r="N6288" s="30">
        <f>IFERROR((VLOOKUP($A6288,HeadJournal!$A$1:$K$890,COLUMN(HeadJournal!K$1),0)-VLOOKUP($A6288,HeadJournal!$A$1:$K$890,COLUMN(HeadJournal!J$1),0))*($K6288+$L6288)/(SUMIF($A:$A,$A6288,$K:$K)+SUMIF($A:$A,$A6288,$L:$L)),0)</f>
        <v>0</v>
      </c>
      <c r="O6288" s="30">
        <f>IFERROR((VLOOKUP($A6288,HeadJournal!$A$1:$L$890,COLUMN(HeadJournal!L$1),0)*($K6288+$L6288)/(SUMIF($A:$A,$A6288,$K:$K)+SUMIF($A:$A,$A6288,$L:$L)))/VLOOKUP($A6288,HeadJournal!$A$1:$L$890,COLUMN(HeadJournal!H$1),0),0)</f>
        <v>0</v>
      </c>
      <c r="P6288" s="30">
        <f>IFERROR(SUM(K6288:O6288)*VLOOKUP($A6288,HeadJournal!$A$1:$L$890,COLUMN(HeadJournal!H$1),0),0)</f>
        <v>0</v>
      </c>
      <c r="Q6288" s="29"/>
      <c r="R6288" s="31"/>
      <c r="S6288" s="31"/>
      <c r="T6288" s="95" t="str">
        <f t="shared" ref="T6288:T6315" si="462">IF(R6288="","",TEXT(R6288,"ГГГГ ММ"))</f>
        <v/>
      </c>
      <c r="U6288" s="32">
        <f t="shared" ref="U6288:U6315" si="463">Q6288-P6288</f>
        <v>0</v>
      </c>
      <c r="V6288" s="22" t="str">
        <f t="shared" ref="V6288:V6315" si="464">IF(Q6288&lt;&gt;0,IFERROR(U6288/P6288,""),"")</f>
        <v/>
      </c>
      <c r="X6288" s="33"/>
      <c r="Y6288" s="33"/>
    </row>
    <row r="6289" spans="1:25" x14ac:dyDescent="0.2">
      <c r="A6289" s="93"/>
      <c r="B6289" s="94" t="str">
        <f>IFERROR(VLOOKUP($A6289,HeadJournal!$A$1:$NTR$890,COLUMN(HeadJournal!B$1),0),"")</f>
        <v/>
      </c>
      <c r="C6289" s="94" t="str">
        <f>IFERROR(VLOOKUP($A6289,HeadJournal!$A$1:$NTR$890,COLUMN(HeadJournal!C$1),0),"")</f>
        <v/>
      </c>
      <c r="D6289" s="125" t="str">
        <f>IFERROR(VLOOKUP($A6289,HeadJournal!$A$1:$NTR$890,COLUMN(HeadJournal!D$1),0),"")</f>
        <v/>
      </c>
      <c r="E6289" s="95" t="str">
        <f>IFERROR(VLOOKUP($A6289,HeadJournal!$A$1:$NTR$890,COLUMN(HeadJournal!G$1),0),"")</f>
        <v/>
      </c>
      <c r="F6289" s="95" t="str">
        <f t="shared" si="461"/>
        <v/>
      </c>
      <c r="G6289" s="97"/>
      <c r="H6289" s="161"/>
      <c r="I6289" s="97"/>
      <c r="J6289" s="97"/>
      <c r="K6289" s="29"/>
      <c r="L6289" s="29"/>
      <c r="M6289" s="30">
        <f>IFERROR(VLOOKUP($A6289,HeadJournal!$A$1:$J$890,COLUMN(HeadJournal!I$1),0)*($K6289+$L6289)/(SUMIF($A:$A,$A6289,$K:$K)+SUMIF($A:$A,$A6289,$L:$L)),0)</f>
        <v>0</v>
      </c>
      <c r="N6289" s="30">
        <f>IFERROR((VLOOKUP($A6289,HeadJournal!$A$1:$K$890,COLUMN(HeadJournal!K$1),0)-VLOOKUP($A6289,HeadJournal!$A$1:$K$890,COLUMN(HeadJournal!J$1),0))*($K6289+$L6289)/(SUMIF($A:$A,$A6289,$K:$K)+SUMIF($A:$A,$A6289,$L:$L)),0)</f>
        <v>0</v>
      </c>
      <c r="O6289" s="30">
        <f>IFERROR((VLOOKUP($A6289,HeadJournal!$A$1:$L$890,COLUMN(HeadJournal!L$1),0)*($K6289+$L6289)/(SUMIF($A:$A,$A6289,$K:$K)+SUMIF($A:$A,$A6289,$L:$L)))/VLOOKUP($A6289,HeadJournal!$A$1:$L$890,COLUMN(HeadJournal!H$1),0),0)</f>
        <v>0</v>
      </c>
      <c r="P6289" s="30">
        <f>IFERROR(SUM(K6289:O6289)*VLOOKUP($A6289,HeadJournal!$A$1:$L$890,COLUMN(HeadJournal!H$1),0),0)</f>
        <v>0</v>
      </c>
      <c r="Q6289" s="29"/>
      <c r="R6289" s="31"/>
      <c r="S6289" s="31"/>
      <c r="T6289" s="95" t="str">
        <f t="shared" si="462"/>
        <v/>
      </c>
      <c r="U6289" s="32">
        <f t="shared" si="463"/>
        <v>0</v>
      </c>
      <c r="V6289" s="22" t="str">
        <f t="shared" si="464"/>
        <v/>
      </c>
      <c r="X6289" s="33"/>
      <c r="Y6289" s="33"/>
    </row>
    <row r="6290" spans="1:25" x14ac:dyDescent="0.2">
      <c r="A6290" s="93"/>
      <c r="B6290" s="94" t="str">
        <f>IFERROR(VLOOKUP($A6290,HeadJournal!$A$1:$NTR$890,COLUMN(HeadJournal!B$1),0),"")</f>
        <v/>
      </c>
      <c r="C6290" s="94" t="str">
        <f>IFERROR(VLOOKUP($A6290,HeadJournal!$A$1:$NTR$890,COLUMN(HeadJournal!C$1),0),"")</f>
        <v/>
      </c>
      <c r="D6290" s="125" t="str">
        <f>IFERROR(VLOOKUP($A6290,HeadJournal!$A$1:$NTR$890,COLUMN(HeadJournal!D$1),0),"")</f>
        <v/>
      </c>
      <c r="E6290" s="95" t="str">
        <f>IFERROR(VLOOKUP($A6290,HeadJournal!$A$1:$NTR$890,COLUMN(HeadJournal!G$1),0),"")</f>
        <v/>
      </c>
      <c r="F6290" s="95" t="str">
        <f t="shared" si="461"/>
        <v/>
      </c>
      <c r="G6290" s="97"/>
      <c r="H6290" s="161"/>
      <c r="I6290" s="97"/>
      <c r="J6290" s="97"/>
      <c r="K6290" s="29"/>
      <c r="L6290" s="29"/>
      <c r="M6290" s="30">
        <f>IFERROR(VLOOKUP($A6290,HeadJournal!$A$1:$J$890,COLUMN(HeadJournal!I$1),0)*($K6290+$L6290)/(SUMIF($A:$A,$A6290,$K:$K)+SUMIF($A:$A,$A6290,$L:$L)),0)</f>
        <v>0</v>
      </c>
      <c r="N6290" s="30">
        <f>IFERROR((VLOOKUP($A6290,HeadJournal!$A$1:$K$890,COLUMN(HeadJournal!K$1),0)-VLOOKUP($A6290,HeadJournal!$A$1:$K$890,COLUMN(HeadJournal!J$1),0))*($K6290+$L6290)/(SUMIF($A:$A,$A6290,$K:$K)+SUMIF($A:$A,$A6290,$L:$L)),0)</f>
        <v>0</v>
      </c>
      <c r="O6290" s="30">
        <f>IFERROR((VLOOKUP($A6290,HeadJournal!$A$1:$L$890,COLUMN(HeadJournal!L$1),0)*($K6290+$L6290)/(SUMIF($A:$A,$A6290,$K:$K)+SUMIF($A:$A,$A6290,$L:$L)))/VLOOKUP($A6290,HeadJournal!$A$1:$L$890,COLUMN(HeadJournal!H$1),0),0)</f>
        <v>0</v>
      </c>
      <c r="P6290" s="30">
        <f>IFERROR(SUM(K6290:O6290)*VLOOKUP($A6290,HeadJournal!$A$1:$L$890,COLUMN(HeadJournal!H$1),0),0)</f>
        <v>0</v>
      </c>
      <c r="Q6290" s="29"/>
      <c r="R6290" s="31"/>
      <c r="S6290" s="31"/>
      <c r="T6290" s="95" t="str">
        <f t="shared" si="462"/>
        <v/>
      </c>
      <c r="U6290" s="32">
        <f t="shared" si="463"/>
        <v>0</v>
      </c>
      <c r="V6290" s="22" t="str">
        <f t="shared" si="464"/>
        <v/>
      </c>
      <c r="X6290" s="33"/>
      <c r="Y6290" s="33"/>
    </row>
    <row r="6291" spans="1:25" x14ac:dyDescent="0.2">
      <c r="A6291" s="93"/>
      <c r="B6291" s="94" t="str">
        <f>IFERROR(VLOOKUP($A6291,HeadJournal!$A$1:$NTR$890,COLUMN(HeadJournal!B$1),0),"")</f>
        <v/>
      </c>
      <c r="C6291" s="94" t="str">
        <f>IFERROR(VLOOKUP($A6291,HeadJournal!$A$1:$NTR$890,COLUMN(HeadJournal!C$1),0),"")</f>
        <v/>
      </c>
      <c r="D6291" s="125" t="str">
        <f>IFERROR(VLOOKUP($A6291,HeadJournal!$A$1:$NTR$890,COLUMN(HeadJournal!D$1),0),"")</f>
        <v/>
      </c>
      <c r="E6291" s="95" t="str">
        <f>IFERROR(VLOOKUP($A6291,HeadJournal!$A$1:$NTR$890,COLUMN(HeadJournal!G$1),0),"")</f>
        <v/>
      </c>
      <c r="F6291" s="95" t="str">
        <f t="shared" si="461"/>
        <v/>
      </c>
      <c r="G6291" s="97"/>
      <c r="H6291" s="161"/>
      <c r="I6291" s="97"/>
      <c r="J6291" s="97"/>
      <c r="K6291" s="29"/>
      <c r="L6291" s="29"/>
      <c r="M6291" s="30">
        <f>IFERROR(VLOOKUP($A6291,HeadJournal!$A$1:$J$890,COLUMN(HeadJournal!I$1),0)*($K6291+$L6291)/(SUMIF($A:$A,$A6291,$K:$K)+SUMIF($A:$A,$A6291,$L:$L)),0)</f>
        <v>0</v>
      </c>
      <c r="N6291" s="30">
        <f>IFERROR((VLOOKUP($A6291,HeadJournal!$A$1:$K$890,COLUMN(HeadJournal!K$1),0)-VLOOKUP($A6291,HeadJournal!$A$1:$K$890,COLUMN(HeadJournal!J$1),0))*($K6291+$L6291)/(SUMIF($A:$A,$A6291,$K:$K)+SUMIF($A:$A,$A6291,$L:$L)),0)</f>
        <v>0</v>
      </c>
      <c r="O6291" s="30">
        <f>IFERROR((VLOOKUP($A6291,HeadJournal!$A$1:$L$890,COLUMN(HeadJournal!L$1),0)*($K6291+$L6291)/(SUMIF($A:$A,$A6291,$K:$K)+SUMIF($A:$A,$A6291,$L:$L)))/VLOOKUP($A6291,HeadJournal!$A$1:$L$890,COLUMN(HeadJournal!H$1),0),0)</f>
        <v>0</v>
      </c>
      <c r="P6291" s="30">
        <f>IFERROR(SUM(K6291:O6291)*VLOOKUP($A6291,HeadJournal!$A$1:$L$890,COLUMN(HeadJournal!H$1),0),0)</f>
        <v>0</v>
      </c>
      <c r="Q6291" s="29"/>
      <c r="R6291" s="31"/>
      <c r="S6291" s="31"/>
      <c r="T6291" s="95" t="str">
        <f t="shared" si="462"/>
        <v/>
      </c>
      <c r="U6291" s="32">
        <f t="shared" si="463"/>
        <v>0</v>
      </c>
      <c r="V6291" s="22" t="str">
        <f t="shared" si="464"/>
        <v/>
      </c>
      <c r="X6291" s="33"/>
      <c r="Y6291" s="33"/>
    </row>
    <row r="6292" spans="1:25" x14ac:dyDescent="0.2">
      <c r="A6292" s="93"/>
      <c r="B6292" s="94" t="str">
        <f>IFERROR(VLOOKUP($A6292,HeadJournal!$A$1:$NTR$890,COLUMN(HeadJournal!B$1),0),"")</f>
        <v/>
      </c>
      <c r="C6292" s="94" t="str">
        <f>IFERROR(VLOOKUP($A6292,HeadJournal!$A$1:$NTR$890,COLUMN(HeadJournal!C$1),0),"")</f>
        <v/>
      </c>
      <c r="D6292" s="125" t="str">
        <f>IFERROR(VLOOKUP($A6292,HeadJournal!$A$1:$NTR$890,COLUMN(HeadJournal!D$1),0),"")</f>
        <v/>
      </c>
      <c r="E6292" s="95" t="str">
        <f>IFERROR(VLOOKUP($A6292,HeadJournal!$A$1:$NTR$890,COLUMN(HeadJournal!G$1),0),"")</f>
        <v/>
      </c>
      <c r="F6292" s="95" t="str">
        <f t="shared" si="461"/>
        <v/>
      </c>
      <c r="G6292" s="97"/>
      <c r="H6292" s="161"/>
      <c r="I6292" s="97"/>
      <c r="J6292" s="97"/>
      <c r="K6292" s="29"/>
      <c r="L6292" s="29"/>
      <c r="M6292" s="30">
        <f>IFERROR(VLOOKUP($A6292,HeadJournal!$A$1:$J$890,COLUMN(HeadJournal!I$1),0)*($K6292+$L6292)/(SUMIF($A:$A,$A6292,$K:$K)+SUMIF($A:$A,$A6292,$L:$L)),0)</f>
        <v>0</v>
      </c>
      <c r="N6292" s="30">
        <f>IFERROR((VLOOKUP($A6292,HeadJournal!$A$1:$K$890,COLUMN(HeadJournal!K$1),0)-VLOOKUP($A6292,HeadJournal!$A$1:$K$890,COLUMN(HeadJournal!J$1),0))*($K6292+$L6292)/(SUMIF($A:$A,$A6292,$K:$K)+SUMIF($A:$A,$A6292,$L:$L)),0)</f>
        <v>0</v>
      </c>
      <c r="O6292" s="30">
        <f>IFERROR((VLOOKUP($A6292,HeadJournal!$A$1:$L$890,COLUMN(HeadJournal!L$1),0)*($K6292+$L6292)/(SUMIF($A:$A,$A6292,$K:$K)+SUMIF($A:$A,$A6292,$L:$L)))/VLOOKUP($A6292,HeadJournal!$A$1:$L$890,COLUMN(HeadJournal!H$1),0),0)</f>
        <v>0</v>
      </c>
      <c r="P6292" s="30">
        <f>IFERROR(SUM(K6292:O6292)*VLOOKUP($A6292,HeadJournal!$A$1:$L$890,COLUMN(HeadJournal!H$1),0),0)</f>
        <v>0</v>
      </c>
      <c r="Q6292" s="29"/>
      <c r="R6292" s="31"/>
      <c r="S6292" s="31"/>
      <c r="T6292" s="95" t="str">
        <f t="shared" si="462"/>
        <v/>
      </c>
      <c r="U6292" s="32">
        <f t="shared" si="463"/>
        <v>0</v>
      </c>
      <c r="V6292" s="22" t="str">
        <f t="shared" si="464"/>
        <v/>
      </c>
      <c r="X6292" s="33"/>
      <c r="Y6292" s="33"/>
    </row>
    <row r="6293" spans="1:25" x14ac:dyDescent="0.2">
      <c r="A6293" s="93"/>
      <c r="B6293" s="94" t="str">
        <f>IFERROR(VLOOKUP($A6293,HeadJournal!$A$1:$NTR$890,COLUMN(HeadJournal!B$1),0),"")</f>
        <v/>
      </c>
      <c r="C6293" s="94" t="str">
        <f>IFERROR(VLOOKUP($A6293,HeadJournal!$A$1:$NTR$890,COLUMN(HeadJournal!C$1),0),"")</f>
        <v/>
      </c>
      <c r="D6293" s="125" t="str">
        <f>IFERROR(VLOOKUP($A6293,HeadJournal!$A$1:$NTR$890,COLUMN(HeadJournal!D$1),0),"")</f>
        <v/>
      </c>
      <c r="E6293" s="95" t="str">
        <f>IFERROR(VLOOKUP($A6293,HeadJournal!$A$1:$NTR$890,COLUMN(HeadJournal!G$1),0),"")</f>
        <v/>
      </c>
      <c r="F6293" s="95" t="str">
        <f t="shared" si="461"/>
        <v/>
      </c>
      <c r="G6293" s="97"/>
      <c r="H6293" s="161"/>
      <c r="I6293" s="97"/>
      <c r="J6293" s="97"/>
      <c r="K6293" s="29"/>
      <c r="L6293" s="29"/>
      <c r="M6293" s="30">
        <f>IFERROR(VLOOKUP($A6293,HeadJournal!$A$1:$J$890,COLUMN(HeadJournal!I$1),0)*($K6293+$L6293)/(SUMIF($A:$A,$A6293,$K:$K)+SUMIF($A:$A,$A6293,$L:$L)),0)</f>
        <v>0</v>
      </c>
      <c r="N6293" s="30">
        <f>IFERROR((VLOOKUP($A6293,HeadJournal!$A$1:$K$890,COLUMN(HeadJournal!K$1),0)-VLOOKUP($A6293,HeadJournal!$A$1:$K$890,COLUMN(HeadJournal!J$1),0))*($K6293+$L6293)/(SUMIF($A:$A,$A6293,$K:$K)+SUMIF($A:$A,$A6293,$L:$L)),0)</f>
        <v>0</v>
      </c>
      <c r="O6293" s="30">
        <f>IFERROR((VLOOKUP($A6293,HeadJournal!$A$1:$L$890,COLUMN(HeadJournal!L$1),0)*($K6293+$L6293)/(SUMIF($A:$A,$A6293,$K:$K)+SUMIF($A:$A,$A6293,$L:$L)))/VLOOKUP($A6293,HeadJournal!$A$1:$L$890,COLUMN(HeadJournal!H$1),0),0)</f>
        <v>0</v>
      </c>
      <c r="P6293" s="30">
        <f>IFERROR(SUM(K6293:O6293)*VLOOKUP($A6293,HeadJournal!$A$1:$L$890,COLUMN(HeadJournal!H$1),0),0)</f>
        <v>0</v>
      </c>
      <c r="Q6293" s="29"/>
      <c r="R6293" s="31"/>
      <c r="S6293" s="31"/>
      <c r="T6293" s="95" t="str">
        <f t="shared" si="462"/>
        <v/>
      </c>
      <c r="U6293" s="32">
        <f t="shared" si="463"/>
        <v>0</v>
      </c>
      <c r="V6293" s="22" t="str">
        <f t="shared" si="464"/>
        <v/>
      </c>
      <c r="X6293" s="33"/>
      <c r="Y6293" s="33"/>
    </row>
    <row r="6294" spans="1:25" x14ac:dyDescent="0.2">
      <c r="A6294" s="93"/>
      <c r="B6294" s="94" t="str">
        <f>IFERROR(VLOOKUP($A6294,HeadJournal!$A$1:$NTR$890,COLUMN(HeadJournal!B$1),0),"")</f>
        <v/>
      </c>
      <c r="C6294" s="94" t="str">
        <f>IFERROR(VLOOKUP($A6294,HeadJournal!$A$1:$NTR$890,COLUMN(HeadJournal!C$1),0),"")</f>
        <v/>
      </c>
      <c r="D6294" s="125" t="str">
        <f>IFERROR(VLOOKUP($A6294,HeadJournal!$A$1:$NTR$890,COLUMN(HeadJournal!D$1),0),"")</f>
        <v/>
      </c>
      <c r="E6294" s="95" t="str">
        <f>IFERROR(VLOOKUP($A6294,HeadJournal!$A$1:$NTR$890,COLUMN(HeadJournal!G$1),0),"")</f>
        <v/>
      </c>
      <c r="F6294" s="95" t="str">
        <f t="shared" si="461"/>
        <v/>
      </c>
      <c r="G6294" s="97"/>
      <c r="H6294" s="161"/>
      <c r="I6294" s="97"/>
      <c r="J6294" s="97"/>
      <c r="K6294" s="29"/>
      <c r="L6294" s="29"/>
      <c r="M6294" s="30">
        <f>IFERROR(VLOOKUP($A6294,HeadJournal!$A$1:$J$890,COLUMN(HeadJournal!I$1),0)*($K6294+$L6294)/(SUMIF($A:$A,$A6294,$K:$K)+SUMIF($A:$A,$A6294,$L:$L)),0)</f>
        <v>0</v>
      </c>
      <c r="N6294" s="30">
        <f>IFERROR((VLOOKUP($A6294,HeadJournal!$A$1:$K$890,COLUMN(HeadJournal!K$1),0)-VLOOKUP($A6294,HeadJournal!$A$1:$K$890,COLUMN(HeadJournal!J$1),0))*($K6294+$L6294)/(SUMIF($A:$A,$A6294,$K:$K)+SUMIF($A:$A,$A6294,$L:$L)),0)</f>
        <v>0</v>
      </c>
      <c r="O6294" s="30">
        <f>IFERROR((VLOOKUP($A6294,HeadJournal!$A$1:$L$890,COLUMN(HeadJournal!L$1),0)*($K6294+$L6294)/(SUMIF($A:$A,$A6294,$K:$K)+SUMIF($A:$A,$A6294,$L:$L)))/VLOOKUP($A6294,HeadJournal!$A$1:$L$890,COLUMN(HeadJournal!H$1),0),0)</f>
        <v>0</v>
      </c>
      <c r="P6294" s="30">
        <f>IFERROR(SUM(K6294:O6294)*VLOOKUP($A6294,HeadJournal!$A$1:$L$890,COLUMN(HeadJournal!H$1),0),0)</f>
        <v>0</v>
      </c>
      <c r="Q6294" s="29"/>
      <c r="R6294" s="31"/>
      <c r="S6294" s="31"/>
      <c r="T6294" s="95" t="str">
        <f t="shared" si="462"/>
        <v/>
      </c>
      <c r="U6294" s="32">
        <f t="shared" si="463"/>
        <v>0</v>
      </c>
      <c r="V6294" s="22" t="str">
        <f t="shared" si="464"/>
        <v/>
      </c>
      <c r="X6294" s="33"/>
      <c r="Y6294" s="33"/>
    </row>
    <row r="6295" spans="1:25" x14ac:dyDescent="0.2">
      <c r="A6295" s="93"/>
      <c r="B6295" s="94" t="str">
        <f>IFERROR(VLOOKUP($A6295,HeadJournal!$A$1:$NTR$890,COLUMN(HeadJournal!B$1),0),"")</f>
        <v/>
      </c>
      <c r="C6295" s="94" t="str">
        <f>IFERROR(VLOOKUP($A6295,HeadJournal!$A$1:$NTR$890,COLUMN(HeadJournal!C$1),0),"")</f>
        <v/>
      </c>
      <c r="D6295" s="125" t="str">
        <f>IFERROR(VLOOKUP($A6295,HeadJournal!$A$1:$NTR$890,COLUMN(HeadJournal!D$1),0),"")</f>
        <v/>
      </c>
      <c r="E6295" s="95" t="str">
        <f>IFERROR(VLOOKUP($A6295,HeadJournal!$A$1:$NTR$890,COLUMN(HeadJournal!G$1),0),"")</f>
        <v/>
      </c>
      <c r="F6295" s="95" t="str">
        <f t="shared" si="461"/>
        <v/>
      </c>
      <c r="G6295" s="97"/>
      <c r="H6295" s="161"/>
      <c r="I6295" s="97"/>
      <c r="J6295" s="97"/>
      <c r="K6295" s="29"/>
      <c r="L6295" s="29"/>
      <c r="M6295" s="30">
        <f>IFERROR(VLOOKUP($A6295,HeadJournal!$A$1:$J$890,COLUMN(HeadJournal!I$1),0)*($K6295+$L6295)/(SUMIF($A:$A,$A6295,$K:$K)+SUMIF($A:$A,$A6295,$L:$L)),0)</f>
        <v>0</v>
      </c>
      <c r="N6295" s="30">
        <f>IFERROR((VLOOKUP($A6295,HeadJournal!$A$1:$K$890,COLUMN(HeadJournal!K$1),0)-VLOOKUP($A6295,HeadJournal!$A$1:$K$890,COLUMN(HeadJournal!J$1),0))*($K6295+$L6295)/(SUMIF($A:$A,$A6295,$K:$K)+SUMIF($A:$A,$A6295,$L:$L)),0)</f>
        <v>0</v>
      </c>
      <c r="O6295" s="30">
        <f>IFERROR((VLOOKUP($A6295,HeadJournal!$A$1:$L$890,COLUMN(HeadJournal!L$1),0)*($K6295+$L6295)/(SUMIF($A:$A,$A6295,$K:$K)+SUMIF($A:$A,$A6295,$L:$L)))/VLOOKUP($A6295,HeadJournal!$A$1:$L$890,COLUMN(HeadJournal!H$1),0),0)</f>
        <v>0</v>
      </c>
      <c r="P6295" s="30">
        <f>IFERROR(SUM(K6295:O6295)*VLOOKUP($A6295,HeadJournal!$A$1:$L$890,COLUMN(HeadJournal!H$1),0),0)</f>
        <v>0</v>
      </c>
      <c r="Q6295" s="29"/>
      <c r="R6295" s="31"/>
      <c r="S6295" s="31"/>
      <c r="T6295" s="95" t="str">
        <f t="shared" si="462"/>
        <v/>
      </c>
      <c r="U6295" s="32">
        <f t="shared" si="463"/>
        <v>0</v>
      </c>
      <c r="V6295" s="22" t="str">
        <f t="shared" si="464"/>
        <v/>
      </c>
      <c r="X6295" s="33"/>
      <c r="Y6295" s="33"/>
    </row>
    <row r="6296" spans="1:25" x14ac:dyDescent="0.2">
      <c r="A6296" s="93"/>
      <c r="B6296" s="94" t="str">
        <f>IFERROR(VLOOKUP($A6296,HeadJournal!$A$1:$NTR$890,COLUMN(HeadJournal!B$1),0),"")</f>
        <v/>
      </c>
      <c r="C6296" s="94" t="str">
        <f>IFERROR(VLOOKUP($A6296,HeadJournal!$A$1:$NTR$890,COLUMN(HeadJournal!C$1),0),"")</f>
        <v/>
      </c>
      <c r="D6296" s="125" t="str">
        <f>IFERROR(VLOOKUP($A6296,HeadJournal!$A$1:$NTR$890,COLUMN(HeadJournal!D$1),0),"")</f>
        <v/>
      </c>
      <c r="E6296" s="95" t="str">
        <f>IFERROR(VLOOKUP($A6296,HeadJournal!$A$1:$NTR$890,COLUMN(HeadJournal!G$1),0),"")</f>
        <v/>
      </c>
      <c r="F6296" s="95" t="str">
        <f t="shared" si="461"/>
        <v/>
      </c>
      <c r="G6296" s="97"/>
      <c r="H6296" s="161"/>
      <c r="I6296" s="97"/>
      <c r="J6296" s="97"/>
      <c r="K6296" s="29"/>
      <c r="L6296" s="29"/>
      <c r="M6296" s="30">
        <f>IFERROR(VLOOKUP($A6296,HeadJournal!$A$1:$J$890,COLUMN(HeadJournal!I$1),0)*($K6296+$L6296)/(SUMIF($A:$A,$A6296,$K:$K)+SUMIF($A:$A,$A6296,$L:$L)),0)</f>
        <v>0</v>
      </c>
      <c r="N6296" s="30">
        <f>IFERROR((VLOOKUP($A6296,HeadJournal!$A$1:$K$890,COLUMN(HeadJournal!K$1),0)-VLOOKUP($A6296,HeadJournal!$A$1:$K$890,COLUMN(HeadJournal!J$1),0))*($K6296+$L6296)/(SUMIF($A:$A,$A6296,$K:$K)+SUMIF($A:$A,$A6296,$L:$L)),0)</f>
        <v>0</v>
      </c>
      <c r="O6296" s="30">
        <f>IFERROR((VLOOKUP($A6296,HeadJournal!$A$1:$L$890,COLUMN(HeadJournal!L$1),0)*($K6296+$L6296)/(SUMIF($A:$A,$A6296,$K:$K)+SUMIF($A:$A,$A6296,$L:$L)))/VLOOKUP($A6296,HeadJournal!$A$1:$L$890,COLUMN(HeadJournal!H$1),0),0)</f>
        <v>0</v>
      </c>
      <c r="P6296" s="30">
        <f>IFERROR(SUM(K6296:O6296)*VLOOKUP($A6296,HeadJournal!$A$1:$L$890,COLUMN(HeadJournal!H$1),0),0)</f>
        <v>0</v>
      </c>
      <c r="Q6296" s="29"/>
      <c r="R6296" s="31"/>
      <c r="S6296" s="31"/>
      <c r="T6296" s="95" t="str">
        <f t="shared" si="462"/>
        <v/>
      </c>
      <c r="U6296" s="32">
        <f t="shared" si="463"/>
        <v>0</v>
      </c>
      <c r="V6296" s="22" t="str">
        <f t="shared" si="464"/>
        <v/>
      </c>
      <c r="X6296" s="33"/>
      <c r="Y6296" s="33"/>
    </row>
    <row r="6297" spans="1:25" x14ac:dyDescent="0.2">
      <c r="A6297" s="93"/>
      <c r="B6297" s="94" t="str">
        <f>IFERROR(VLOOKUP($A6297,HeadJournal!$A$1:$NTR$890,COLUMN(HeadJournal!B$1),0),"")</f>
        <v/>
      </c>
      <c r="C6297" s="94" t="str">
        <f>IFERROR(VLOOKUP($A6297,HeadJournal!$A$1:$NTR$890,COLUMN(HeadJournal!C$1),0),"")</f>
        <v/>
      </c>
      <c r="D6297" s="125" t="str">
        <f>IFERROR(VLOOKUP($A6297,HeadJournal!$A$1:$NTR$890,COLUMN(HeadJournal!D$1),0),"")</f>
        <v/>
      </c>
      <c r="E6297" s="95" t="str">
        <f>IFERROR(VLOOKUP($A6297,HeadJournal!$A$1:$NTR$890,COLUMN(HeadJournal!G$1),0),"")</f>
        <v/>
      </c>
      <c r="F6297" s="95" t="str">
        <f t="shared" si="461"/>
        <v/>
      </c>
      <c r="G6297" s="97"/>
      <c r="H6297" s="161"/>
      <c r="I6297" s="97"/>
      <c r="J6297" s="97"/>
      <c r="K6297" s="29"/>
      <c r="L6297" s="29"/>
      <c r="M6297" s="30">
        <f>IFERROR(VLOOKUP($A6297,HeadJournal!$A$1:$J$890,COLUMN(HeadJournal!I$1),0)*($K6297+$L6297)/(SUMIF($A:$A,$A6297,$K:$K)+SUMIF($A:$A,$A6297,$L:$L)),0)</f>
        <v>0</v>
      </c>
      <c r="N6297" s="30">
        <f>IFERROR((VLOOKUP($A6297,HeadJournal!$A$1:$K$890,COLUMN(HeadJournal!K$1),0)-VLOOKUP($A6297,HeadJournal!$A$1:$K$890,COLUMN(HeadJournal!J$1),0))*($K6297+$L6297)/(SUMIF($A:$A,$A6297,$K:$K)+SUMIF($A:$A,$A6297,$L:$L)),0)</f>
        <v>0</v>
      </c>
      <c r="O6297" s="30">
        <f>IFERROR((VLOOKUP($A6297,HeadJournal!$A$1:$L$890,COLUMN(HeadJournal!L$1),0)*($K6297+$L6297)/(SUMIF($A:$A,$A6297,$K:$K)+SUMIF($A:$A,$A6297,$L:$L)))/VLOOKUP($A6297,HeadJournal!$A$1:$L$890,COLUMN(HeadJournal!H$1),0),0)</f>
        <v>0</v>
      </c>
      <c r="P6297" s="30">
        <f>IFERROR(SUM(K6297:O6297)*VLOOKUP($A6297,HeadJournal!$A$1:$L$890,COLUMN(HeadJournal!H$1),0),0)</f>
        <v>0</v>
      </c>
      <c r="Q6297" s="29"/>
      <c r="R6297" s="31"/>
      <c r="S6297" s="31"/>
      <c r="T6297" s="95" t="str">
        <f t="shared" si="462"/>
        <v/>
      </c>
      <c r="U6297" s="32">
        <f t="shared" si="463"/>
        <v>0</v>
      </c>
      <c r="V6297" s="22" t="str">
        <f t="shared" si="464"/>
        <v/>
      </c>
      <c r="X6297" s="33"/>
      <c r="Y6297" s="33"/>
    </row>
    <row r="6298" spans="1:25" x14ac:dyDescent="0.2">
      <c r="A6298" s="93"/>
      <c r="B6298" s="94" t="str">
        <f>IFERROR(VLOOKUP($A6298,HeadJournal!$A$1:$NTR$890,COLUMN(HeadJournal!B$1),0),"")</f>
        <v/>
      </c>
      <c r="C6298" s="94" t="str">
        <f>IFERROR(VLOOKUP($A6298,HeadJournal!$A$1:$NTR$890,COLUMN(HeadJournal!C$1),0),"")</f>
        <v/>
      </c>
      <c r="D6298" s="125" t="str">
        <f>IFERROR(VLOOKUP($A6298,HeadJournal!$A$1:$NTR$890,COLUMN(HeadJournal!D$1),0),"")</f>
        <v/>
      </c>
      <c r="E6298" s="95" t="str">
        <f>IFERROR(VLOOKUP($A6298,HeadJournal!$A$1:$NTR$890,COLUMN(HeadJournal!G$1),0),"")</f>
        <v/>
      </c>
      <c r="F6298" s="95" t="str">
        <f t="shared" si="461"/>
        <v/>
      </c>
      <c r="G6298" s="97"/>
      <c r="H6298" s="161"/>
      <c r="I6298" s="97"/>
      <c r="J6298" s="97"/>
      <c r="K6298" s="29"/>
      <c r="L6298" s="29"/>
      <c r="M6298" s="30">
        <f>IFERROR(VLOOKUP($A6298,HeadJournal!$A$1:$J$890,COLUMN(HeadJournal!I$1),0)*($K6298+$L6298)/(SUMIF($A:$A,$A6298,$K:$K)+SUMIF($A:$A,$A6298,$L:$L)),0)</f>
        <v>0</v>
      </c>
      <c r="N6298" s="30">
        <f>IFERROR((VLOOKUP($A6298,HeadJournal!$A$1:$K$890,COLUMN(HeadJournal!K$1),0)-VLOOKUP($A6298,HeadJournal!$A$1:$K$890,COLUMN(HeadJournal!J$1),0))*($K6298+$L6298)/(SUMIF($A:$A,$A6298,$K:$K)+SUMIF($A:$A,$A6298,$L:$L)),0)</f>
        <v>0</v>
      </c>
      <c r="O6298" s="30">
        <f>IFERROR((VLOOKUP($A6298,HeadJournal!$A$1:$L$890,COLUMN(HeadJournal!L$1),0)*($K6298+$L6298)/(SUMIF($A:$A,$A6298,$K:$K)+SUMIF($A:$A,$A6298,$L:$L)))/VLOOKUP($A6298,HeadJournal!$A$1:$L$890,COLUMN(HeadJournal!H$1),0),0)</f>
        <v>0</v>
      </c>
      <c r="P6298" s="30">
        <f>IFERROR(SUM(K6298:O6298)*VLOOKUP($A6298,HeadJournal!$A$1:$L$890,COLUMN(HeadJournal!H$1),0),0)</f>
        <v>0</v>
      </c>
      <c r="Q6298" s="29"/>
      <c r="R6298" s="31"/>
      <c r="S6298" s="31"/>
      <c r="T6298" s="95" t="str">
        <f t="shared" si="462"/>
        <v/>
      </c>
      <c r="U6298" s="32">
        <f t="shared" si="463"/>
        <v>0</v>
      </c>
      <c r="V6298" s="22" t="str">
        <f t="shared" si="464"/>
        <v/>
      </c>
      <c r="X6298" s="33"/>
      <c r="Y6298" s="33"/>
    </row>
    <row r="6299" spans="1:25" x14ac:dyDescent="0.2">
      <c r="A6299" s="93"/>
      <c r="B6299" s="94" t="str">
        <f>IFERROR(VLOOKUP($A6299,HeadJournal!$A$1:$NTR$890,COLUMN(HeadJournal!B$1),0),"")</f>
        <v/>
      </c>
      <c r="C6299" s="94" t="str">
        <f>IFERROR(VLOOKUP($A6299,HeadJournal!$A$1:$NTR$890,COLUMN(HeadJournal!C$1),0),"")</f>
        <v/>
      </c>
      <c r="D6299" s="125" t="str">
        <f>IFERROR(VLOOKUP($A6299,HeadJournal!$A$1:$NTR$890,COLUMN(HeadJournal!D$1),0),"")</f>
        <v/>
      </c>
      <c r="E6299" s="95" t="str">
        <f>IFERROR(VLOOKUP($A6299,HeadJournal!$A$1:$NTR$890,COLUMN(HeadJournal!G$1),0),"")</f>
        <v/>
      </c>
      <c r="F6299" s="95" t="str">
        <f t="shared" si="461"/>
        <v/>
      </c>
      <c r="G6299" s="97"/>
      <c r="H6299" s="161"/>
      <c r="I6299" s="97"/>
      <c r="J6299" s="97"/>
      <c r="K6299" s="29"/>
      <c r="L6299" s="29"/>
      <c r="M6299" s="30">
        <f>IFERROR(VLOOKUP($A6299,HeadJournal!$A$1:$J$890,COLUMN(HeadJournal!I$1),0)*($K6299+$L6299)/(SUMIF($A:$A,$A6299,$K:$K)+SUMIF($A:$A,$A6299,$L:$L)),0)</f>
        <v>0</v>
      </c>
      <c r="N6299" s="30">
        <f>IFERROR((VLOOKUP($A6299,HeadJournal!$A$1:$K$890,COLUMN(HeadJournal!K$1),0)-VLOOKUP($A6299,HeadJournal!$A$1:$K$890,COLUMN(HeadJournal!J$1),0))*($K6299+$L6299)/(SUMIF($A:$A,$A6299,$K:$K)+SUMIF($A:$A,$A6299,$L:$L)),0)</f>
        <v>0</v>
      </c>
      <c r="O6299" s="30">
        <f>IFERROR((VLOOKUP($A6299,HeadJournal!$A$1:$L$890,COLUMN(HeadJournal!L$1),0)*($K6299+$L6299)/(SUMIF($A:$A,$A6299,$K:$K)+SUMIF($A:$A,$A6299,$L:$L)))/VLOOKUP($A6299,HeadJournal!$A$1:$L$890,COLUMN(HeadJournal!H$1),0),0)</f>
        <v>0</v>
      </c>
      <c r="P6299" s="30">
        <f>IFERROR(SUM(K6299:O6299)*VLOOKUP($A6299,HeadJournal!$A$1:$L$890,COLUMN(HeadJournal!H$1),0),0)</f>
        <v>0</v>
      </c>
      <c r="Q6299" s="29"/>
      <c r="R6299" s="31"/>
      <c r="S6299" s="31"/>
      <c r="T6299" s="95" t="str">
        <f t="shared" si="462"/>
        <v/>
      </c>
      <c r="U6299" s="32">
        <f t="shared" si="463"/>
        <v>0</v>
      </c>
      <c r="V6299" s="22" t="str">
        <f t="shared" si="464"/>
        <v/>
      </c>
      <c r="X6299" s="33"/>
      <c r="Y6299" s="33"/>
    </row>
    <row r="6300" spans="1:25" x14ac:dyDescent="0.2">
      <c r="A6300" s="93"/>
      <c r="B6300" s="94" t="str">
        <f>IFERROR(VLOOKUP($A6300,HeadJournal!$A$1:$NTR$890,COLUMN(HeadJournal!B$1),0),"")</f>
        <v/>
      </c>
      <c r="C6300" s="94" t="str">
        <f>IFERROR(VLOOKUP($A6300,HeadJournal!$A$1:$NTR$890,COLUMN(HeadJournal!C$1),0),"")</f>
        <v/>
      </c>
      <c r="D6300" s="125" t="str">
        <f>IFERROR(VLOOKUP($A6300,HeadJournal!$A$1:$NTR$890,COLUMN(HeadJournal!D$1),0),"")</f>
        <v/>
      </c>
      <c r="E6300" s="95" t="str">
        <f>IFERROR(VLOOKUP($A6300,HeadJournal!$A$1:$NTR$890,COLUMN(HeadJournal!G$1),0),"")</f>
        <v/>
      </c>
      <c r="F6300" s="95" t="str">
        <f t="shared" si="461"/>
        <v/>
      </c>
      <c r="G6300" s="97"/>
      <c r="H6300" s="161"/>
      <c r="I6300" s="97"/>
      <c r="J6300" s="97"/>
      <c r="K6300" s="29"/>
      <c r="L6300" s="29"/>
      <c r="M6300" s="30">
        <f>IFERROR(VLOOKUP($A6300,HeadJournal!$A$1:$J$890,COLUMN(HeadJournal!I$1),0)*($K6300+$L6300)/(SUMIF($A:$A,$A6300,$K:$K)+SUMIF($A:$A,$A6300,$L:$L)),0)</f>
        <v>0</v>
      </c>
      <c r="N6300" s="30">
        <f>IFERROR((VLOOKUP($A6300,HeadJournal!$A$1:$K$890,COLUMN(HeadJournal!K$1),0)-VLOOKUP($A6300,HeadJournal!$A$1:$K$890,COLUMN(HeadJournal!J$1),0))*($K6300+$L6300)/(SUMIF($A:$A,$A6300,$K:$K)+SUMIF($A:$A,$A6300,$L:$L)),0)</f>
        <v>0</v>
      </c>
      <c r="O6300" s="30">
        <f>IFERROR((VLOOKUP($A6300,HeadJournal!$A$1:$L$890,COLUMN(HeadJournal!L$1),0)*($K6300+$L6300)/(SUMIF($A:$A,$A6300,$K:$K)+SUMIF($A:$A,$A6300,$L:$L)))/VLOOKUP($A6300,HeadJournal!$A$1:$L$890,COLUMN(HeadJournal!H$1),0),0)</f>
        <v>0</v>
      </c>
      <c r="P6300" s="30">
        <f>IFERROR(SUM(K6300:O6300)*VLOOKUP($A6300,HeadJournal!$A$1:$L$890,COLUMN(HeadJournal!H$1),0),0)</f>
        <v>0</v>
      </c>
      <c r="Q6300" s="29"/>
      <c r="R6300" s="31"/>
      <c r="S6300" s="31"/>
      <c r="T6300" s="95" t="str">
        <f t="shared" si="462"/>
        <v/>
      </c>
      <c r="U6300" s="32">
        <f t="shared" si="463"/>
        <v>0</v>
      </c>
      <c r="V6300" s="22" t="str">
        <f t="shared" si="464"/>
        <v/>
      </c>
      <c r="X6300" s="33"/>
      <c r="Y6300" s="33"/>
    </row>
    <row r="6301" spans="1:25" x14ac:dyDescent="0.2">
      <c r="A6301" s="93"/>
      <c r="B6301" s="94" t="str">
        <f>IFERROR(VLOOKUP($A6301,HeadJournal!$A$1:$NTR$890,COLUMN(HeadJournal!B$1),0),"")</f>
        <v/>
      </c>
      <c r="C6301" s="94" t="str">
        <f>IFERROR(VLOOKUP($A6301,HeadJournal!$A$1:$NTR$890,COLUMN(HeadJournal!C$1),0),"")</f>
        <v/>
      </c>
      <c r="D6301" s="125" t="str">
        <f>IFERROR(VLOOKUP($A6301,HeadJournal!$A$1:$NTR$890,COLUMN(HeadJournal!D$1),0),"")</f>
        <v/>
      </c>
      <c r="E6301" s="95" t="str">
        <f>IFERROR(VLOOKUP($A6301,HeadJournal!$A$1:$NTR$890,COLUMN(HeadJournal!G$1),0),"")</f>
        <v/>
      </c>
      <c r="F6301" s="95" t="str">
        <f t="shared" si="461"/>
        <v/>
      </c>
      <c r="G6301" s="97"/>
      <c r="H6301" s="161"/>
      <c r="I6301" s="97"/>
      <c r="J6301" s="97"/>
      <c r="K6301" s="29"/>
      <c r="L6301" s="29"/>
      <c r="M6301" s="30">
        <f>IFERROR(VLOOKUP($A6301,HeadJournal!$A$1:$J$890,COLUMN(HeadJournal!I$1),0)*($K6301+$L6301)/(SUMIF($A:$A,$A6301,$K:$K)+SUMIF($A:$A,$A6301,$L:$L)),0)</f>
        <v>0</v>
      </c>
      <c r="N6301" s="30">
        <f>IFERROR((VLOOKUP($A6301,HeadJournal!$A$1:$K$890,COLUMN(HeadJournal!K$1),0)-VLOOKUP($A6301,HeadJournal!$A$1:$K$890,COLUMN(HeadJournal!J$1),0))*($K6301+$L6301)/(SUMIF($A:$A,$A6301,$K:$K)+SUMIF($A:$A,$A6301,$L:$L)),0)</f>
        <v>0</v>
      </c>
      <c r="O6301" s="30">
        <f>IFERROR((VLOOKUP($A6301,HeadJournal!$A$1:$L$890,COLUMN(HeadJournal!L$1),0)*($K6301+$L6301)/(SUMIF($A:$A,$A6301,$K:$K)+SUMIF($A:$A,$A6301,$L:$L)))/VLOOKUP($A6301,HeadJournal!$A$1:$L$890,COLUMN(HeadJournal!H$1),0),0)</f>
        <v>0</v>
      </c>
      <c r="P6301" s="30">
        <f>IFERROR(SUM(K6301:O6301)*VLOOKUP($A6301,HeadJournal!$A$1:$L$890,COLUMN(HeadJournal!H$1),0),0)</f>
        <v>0</v>
      </c>
      <c r="Q6301" s="29"/>
      <c r="R6301" s="31"/>
      <c r="S6301" s="31"/>
      <c r="T6301" s="95" t="str">
        <f t="shared" si="462"/>
        <v/>
      </c>
      <c r="U6301" s="32">
        <f t="shared" si="463"/>
        <v>0</v>
      </c>
      <c r="V6301" s="22" t="str">
        <f t="shared" si="464"/>
        <v/>
      </c>
      <c r="X6301" s="33"/>
      <c r="Y6301" s="33"/>
    </row>
    <row r="6302" spans="1:25" x14ac:dyDescent="0.2">
      <c r="A6302" s="93"/>
      <c r="B6302" s="94" t="str">
        <f>IFERROR(VLOOKUP($A6302,HeadJournal!$A$1:$NTR$890,COLUMN(HeadJournal!B$1),0),"")</f>
        <v/>
      </c>
      <c r="C6302" s="94" t="str">
        <f>IFERROR(VLOOKUP($A6302,HeadJournal!$A$1:$NTR$890,COLUMN(HeadJournal!C$1),0),"")</f>
        <v/>
      </c>
      <c r="D6302" s="125" t="str">
        <f>IFERROR(VLOOKUP($A6302,HeadJournal!$A$1:$NTR$890,COLUMN(HeadJournal!D$1),0),"")</f>
        <v/>
      </c>
      <c r="E6302" s="95" t="str">
        <f>IFERROR(VLOOKUP($A6302,HeadJournal!$A$1:$NTR$890,COLUMN(HeadJournal!G$1),0),"")</f>
        <v/>
      </c>
      <c r="F6302" s="95" t="str">
        <f t="shared" si="461"/>
        <v/>
      </c>
      <c r="G6302" s="97"/>
      <c r="H6302" s="161"/>
      <c r="I6302" s="97"/>
      <c r="J6302" s="97"/>
      <c r="K6302" s="29"/>
      <c r="L6302" s="29"/>
      <c r="M6302" s="30">
        <f>IFERROR(VLOOKUP($A6302,HeadJournal!$A$1:$J$890,COLUMN(HeadJournal!I$1),0)*($K6302+$L6302)/(SUMIF($A:$A,$A6302,$K:$K)+SUMIF($A:$A,$A6302,$L:$L)),0)</f>
        <v>0</v>
      </c>
      <c r="N6302" s="30">
        <f>IFERROR((VLOOKUP($A6302,HeadJournal!$A$1:$K$890,COLUMN(HeadJournal!K$1),0)-VLOOKUP($A6302,HeadJournal!$A$1:$K$890,COLUMN(HeadJournal!J$1),0))*($K6302+$L6302)/(SUMIF($A:$A,$A6302,$K:$K)+SUMIF($A:$A,$A6302,$L:$L)),0)</f>
        <v>0</v>
      </c>
      <c r="O6302" s="30">
        <f>IFERROR((VLOOKUP($A6302,HeadJournal!$A$1:$L$890,COLUMN(HeadJournal!L$1),0)*($K6302+$L6302)/(SUMIF($A:$A,$A6302,$K:$K)+SUMIF($A:$A,$A6302,$L:$L)))/VLOOKUP($A6302,HeadJournal!$A$1:$L$890,COLUMN(HeadJournal!H$1),0),0)</f>
        <v>0</v>
      </c>
      <c r="P6302" s="30">
        <f>IFERROR(SUM(K6302:O6302)*VLOOKUP($A6302,HeadJournal!$A$1:$L$890,COLUMN(HeadJournal!H$1),0),0)</f>
        <v>0</v>
      </c>
      <c r="Q6302" s="29"/>
      <c r="R6302" s="31"/>
      <c r="S6302" s="31"/>
      <c r="T6302" s="95" t="str">
        <f t="shared" si="462"/>
        <v/>
      </c>
      <c r="U6302" s="32">
        <f t="shared" si="463"/>
        <v>0</v>
      </c>
      <c r="V6302" s="22" t="str">
        <f t="shared" si="464"/>
        <v/>
      </c>
      <c r="X6302" s="33"/>
      <c r="Y6302" s="33"/>
    </row>
    <row r="6303" spans="1:25" x14ac:dyDescent="0.2">
      <c r="A6303" s="93"/>
      <c r="B6303" s="94" t="str">
        <f>IFERROR(VLOOKUP($A6303,HeadJournal!$A$1:$NTR$890,COLUMN(HeadJournal!B$1),0),"")</f>
        <v/>
      </c>
      <c r="C6303" s="94" t="str">
        <f>IFERROR(VLOOKUP($A6303,HeadJournal!$A$1:$NTR$890,COLUMN(HeadJournal!C$1),0),"")</f>
        <v/>
      </c>
      <c r="D6303" s="125" t="str">
        <f>IFERROR(VLOOKUP($A6303,HeadJournal!$A$1:$NTR$890,COLUMN(HeadJournal!D$1),0),"")</f>
        <v/>
      </c>
      <c r="E6303" s="95" t="str">
        <f>IFERROR(VLOOKUP($A6303,HeadJournal!$A$1:$NTR$890,COLUMN(HeadJournal!G$1),0),"")</f>
        <v/>
      </c>
      <c r="F6303" s="95" t="str">
        <f t="shared" si="461"/>
        <v/>
      </c>
      <c r="G6303" s="97"/>
      <c r="H6303" s="161"/>
      <c r="I6303" s="97"/>
      <c r="J6303" s="97"/>
      <c r="K6303" s="29"/>
      <c r="L6303" s="29"/>
      <c r="M6303" s="30">
        <f>IFERROR(VLOOKUP($A6303,HeadJournal!$A$1:$J$890,COLUMN(HeadJournal!I$1),0)*($K6303+$L6303)/(SUMIF($A:$A,$A6303,$K:$K)+SUMIF($A:$A,$A6303,$L:$L)),0)</f>
        <v>0</v>
      </c>
      <c r="N6303" s="30">
        <f>IFERROR((VLOOKUP($A6303,HeadJournal!$A$1:$K$890,COLUMN(HeadJournal!K$1),0)-VLOOKUP($A6303,HeadJournal!$A$1:$K$890,COLUMN(HeadJournal!J$1),0))*($K6303+$L6303)/(SUMIF($A:$A,$A6303,$K:$K)+SUMIF($A:$A,$A6303,$L:$L)),0)</f>
        <v>0</v>
      </c>
      <c r="O6303" s="30">
        <f>IFERROR((VLOOKUP($A6303,HeadJournal!$A$1:$L$890,COLUMN(HeadJournal!L$1),0)*($K6303+$L6303)/(SUMIF($A:$A,$A6303,$K:$K)+SUMIF($A:$A,$A6303,$L:$L)))/VLOOKUP($A6303,HeadJournal!$A$1:$L$890,COLUMN(HeadJournal!H$1),0),0)</f>
        <v>0</v>
      </c>
      <c r="P6303" s="30">
        <f>IFERROR(SUM(K6303:O6303)*VLOOKUP($A6303,HeadJournal!$A$1:$L$890,COLUMN(HeadJournal!H$1),0),0)</f>
        <v>0</v>
      </c>
      <c r="Q6303" s="29"/>
      <c r="R6303" s="31"/>
      <c r="S6303" s="31"/>
      <c r="T6303" s="95" t="str">
        <f t="shared" si="462"/>
        <v/>
      </c>
      <c r="U6303" s="32">
        <f t="shared" si="463"/>
        <v>0</v>
      </c>
      <c r="V6303" s="22" t="str">
        <f t="shared" si="464"/>
        <v/>
      </c>
      <c r="X6303" s="33"/>
      <c r="Y6303" s="33"/>
    </row>
    <row r="6304" spans="1:25" x14ac:dyDescent="0.2">
      <c r="A6304" s="93"/>
      <c r="B6304" s="94" t="str">
        <f>IFERROR(VLOOKUP($A6304,HeadJournal!$A$1:$NTR$890,COLUMN(HeadJournal!B$1),0),"")</f>
        <v/>
      </c>
      <c r="C6304" s="94" t="str">
        <f>IFERROR(VLOOKUP($A6304,HeadJournal!$A$1:$NTR$890,COLUMN(HeadJournal!C$1),0),"")</f>
        <v/>
      </c>
      <c r="D6304" s="125" t="str">
        <f>IFERROR(VLOOKUP($A6304,HeadJournal!$A$1:$NTR$890,COLUMN(HeadJournal!D$1),0),"")</f>
        <v/>
      </c>
      <c r="E6304" s="95" t="str">
        <f>IFERROR(VLOOKUP($A6304,HeadJournal!$A$1:$NTR$890,COLUMN(HeadJournal!G$1),0),"")</f>
        <v/>
      </c>
      <c r="F6304" s="95" t="str">
        <f t="shared" si="461"/>
        <v/>
      </c>
      <c r="G6304" s="97"/>
      <c r="H6304" s="161"/>
      <c r="I6304" s="97"/>
      <c r="J6304" s="97"/>
      <c r="K6304" s="29"/>
      <c r="L6304" s="29"/>
      <c r="M6304" s="30">
        <f>IFERROR(VLOOKUP($A6304,HeadJournal!$A$1:$J$890,COLUMN(HeadJournal!I$1),0)*($K6304+$L6304)/(SUMIF($A:$A,$A6304,$K:$K)+SUMIF($A:$A,$A6304,$L:$L)),0)</f>
        <v>0</v>
      </c>
      <c r="N6304" s="30">
        <f>IFERROR((VLOOKUP($A6304,HeadJournal!$A$1:$K$890,COLUMN(HeadJournal!K$1),0)-VLOOKUP($A6304,HeadJournal!$A$1:$K$890,COLUMN(HeadJournal!J$1),0))*($K6304+$L6304)/(SUMIF($A:$A,$A6304,$K:$K)+SUMIF($A:$A,$A6304,$L:$L)),0)</f>
        <v>0</v>
      </c>
      <c r="O6304" s="30">
        <f>IFERROR((VLOOKUP($A6304,HeadJournal!$A$1:$L$890,COLUMN(HeadJournal!L$1),0)*($K6304+$L6304)/(SUMIF($A:$A,$A6304,$K:$K)+SUMIF($A:$A,$A6304,$L:$L)))/VLOOKUP($A6304,HeadJournal!$A$1:$L$890,COLUMN(HeadJournal!H$1),0),0)</f>
        <v>0</v>
      </c>
      <c r="P6304" s="30">
        <f>IFERROR(SUM(K6304:O6304)*VLOOKUP($A6304,HeadJournal!$A$1:$L$890,COLUMN(HeadJournal!H$1),0),0)</f>
        <v>0</v>
      </c>
      <c r="Q6304" s="29"/>
      <c r="R6304" s="31"/>
      <c r="S6304" s="31"/>
      <c r="T6304" s="95" t="str">
        <f t="shared" si="462"/>
        <v/>
      </c>
      <c r="U6304" s="32">
        <f t="shared" si="463"/>
        <v>0</v>
      </c>
      <c r="V6304" s="22" t="str">
        <f t="shared" si="464"/>
        <v/>
      </c>
      <c r="X6304" s="33"/>
      <c r="Y6304" s="33"/>
    </row>
    <row r="6305" spans="1:25" x14ac:dyDescent="0.2">
      <c r="A6305" s="93"/>
      <c r="B6305" s="94" t="str">
        <f>IFERROR(VLOOKUP($A6305,HeadJournal!$A$1:$NTR$890,COLUMN(HeadJournal!B$1),0),"")</f>
        <v/>
      </c>
      <c r="C6305" s="94" t="str">
        <f>IFERROR(VLOOKUP($A6305,HeadJournal!$A$1:$NTR$890,COLUMN(HeadJournal!C$1),0),"")</f>
        <v/>
      </c>
      <c r="D6305" s="125" t="str">
        <f>IFERROR(VLOOKUP($A6305,HeadJournal!$A$1:$NTR$890,COLUMN(HeadJournal!D$1),0),"")</f>
        <v/>
      </c>
      <c r="E6305" s="95" t="str">
        <f>IFERROR(VLOOKUP($A6305,HeadJournal!$A$1:$NTR$890,COLUMN(HeadJournal!G$1),0),"")</f>
        <v/>
      </c>
      <c r="F6305" s="95" t="str">
        <f t="shared" si="461"/>
        <v/>
      </c>
      <c r="G6305" s="97"/>
      <c r="H6305" s="161"/>
      <c r="I6305" s="97"/>
      <c r="J6305" s="97"/>
      <c r="K6305" s="29"/>
      <c r="L6305" s="29"/>
      <c r="M6305" s="30">
        <f>IFERROR(VLOOKUP($A6305,HeadJournal!$A$1:$J$890,COLUMN(HeadJournal!I$1),0)*($K6305+$L6305)/(SUMIF($A:$A,$A6305,$K:$K)+SUMIF($A:$A,$A6305,$L:$L)),0)</f>
        <v>0</v>
      </c>
      <c r="N6305" s="30">
        <f>IFERROR((VLOOKUP($A6305,HeadJournal!$A$1:$K$890,COLUMN(HeadJournal!K$1),0)-VLOOKUP($A6305,HeadJournal!$A$1:$K$890,COLUMN(HeadJournal!J$1),0))*($K6305+$L6305)/(SUMIF($A:$A,$A6305,$K:$K)+SUMIF($A:$A,$A6305,$L:$L)),0)</f>
        <v>0</v>
      </c>
      <c r="O6305" s="30">
        <f>IFERROR((VLOOKUP($A6305,HeadJournal!$A$1:$L$890,COLUMN(HeadJournal!L$1),0)*($K6305+$L6305)/(SUMIF($A:$A,$A6305,$K:$K)+SUMIF($A:$A,$A6305,$L:$L)))/VLOOKUP($A6305,HeadJournal!$A$1:$L$890,COLUMN(HeadJournal!H$1),0),0)</f>
        <v>0</v>
      </c>
      <c r="P6305" s="30">
        <f>IFERROR(SUM(K6305:O6305)*VLOOKUP($A6305,HeadJournal!$A$1:$L$890,COLUMN(HeadJournal!H$1),0),0)</f>
        <v>0</v>
      </c>
      <c r="Q6305" s="29"/>
      <c r="R6305" s="31"/>
      <c r="S6305" s="31"/>
      <c r="T6305" s="95" t="str">
        <f t="shared" si="462"/>
        <v/>
      </c>
      <c r="U6305" s="32">
        <f t="shared" si="463"/>
        <v>0</v>
      </c>
      <c r="V6305" s="22" t="str">
        <f t="shared" si="464"/>
        <v/>
      </c>
      <c r="X6305" s="33"/>
      <c r="Y6305" s="33"/>
    </row>
    <row r="6306" spans="1:25" x14ac:dyDescent="0.2">
      <c r="A6306" s="93"/>
      <c r="B6306" s="94" t="str">
        <f>IFERROR(VLOOKUP($A6306,HeadJournal!$A$1:$NTR$890,COLUMN(HeadJournal!B$1),0),"")</f>
        <v/>
      </c>
      <c r="C6306" s="94" t="str">
        <f>IFERROR(VLOOKUP($A6306,HeadJournal!$A$1:$NTR$890,COLUMN(HeadJournal!C$1),0),"")</f>
        <v/>
      </c>
      <c r="D6306" s="125" t="str">
        <f>IFERROR(VLOOKUP($A6306,HeadJournal!$A$1:$NTR$890,COLUMN(HeadJournal!D$1),0),"")</f>
        <v/>
      </c>
      <c r="E6306" s="95" t="str">
        <f>IFERROR(VLOOKUP($A6306,HeadJournal!$A$1:$NTR$890,COLUMN(HeadJournal!G$1),0),"")</f>
        <v/>
      </c>
      <c r="F6306" s="95" t="str">
        <f t="shared" si="461"/>
        <v/>
      </c>
      <c r="G6306" s="97"/>
      <c r="H6306" s="161"/>
      <c r="I6306" s="97"/>
      <c r="J6306" s="97"/>
      <c r="K6306" s="29"/>
      <c r="L6306" s="29"/>
      <c r="M6306" s="30">
        <f>IFERROR(VLOOKUP($A6306,HeadJournal!$A$1:$J$890,COLUMN(HeadJournal!I$1),0)*($K6306+$L6306)/(SUMIF($A:$A,$A6306,$K:$K)+SUMIF($A:$A,$A6306,$L:$L)),0)</f>
        <v>0</v>
      </c>
      <c r="N6306" s="30">
        <f>IFERROR((VLOOKUP($A6306,HeadJournal!$A$1:$K$890,COLUMN(HeadJournal!K$1),0)-VLOOKUP($A6306,HeadJournal!$A$1:$K$890,COLUMN(HeadJournal!J$1),0))*($K6306+$L6306)/(SUMIF($A:$A,$A6306,$K:$K)+SUMIF($A:$A,$A6306,$L:$L)),0)</f>
        <v>0</v>
      </c>
      <c r="O6306" s="30">
        <f>IFERROR((VLOOKUP($A6306,HeadJournal!$A$1:$L$890,COLUMN(HeadJournal!L$1),0)*($K6306+$L6306)/(SUMIF($A:$A,$A6306,$K:$K)+SUMIF($A:$A,$A6306,$L:$L)))/VLOOKUP($A6306,HeadJournal!$A$1:$L$890,COLUMN(HeadJournal!H$1),0),0)</f>
        <v>0</v>
      </c>
      <c r="P6306" s="30">
        <f>IFERROR(SUM(K6306:O6306)*VLOOKUP($A6306,HeadJournal!$A$1:$L$890,COLUMN(HeadJournal!H$1),0),0)</f>
        <v>0</v>
      </c>
      <c r="Q6306" s="29"/>
      <c r="R6306" s="31"/>
      <c r="S6306" s="31"/>
      <c r="T6306" s="95" t="str">
        <f t="shared" si="462"/>
        <v/>
      </c>
      <c r="U6306" s="32">
        <f t="shared" si="463"/>
        <v>0</v>
      </c>
      <c r="V6306" s="22" t="str">
        <f t="shared" si="464"/>
        <v/>
      </c>
      <c r="X6306" s="33"/>
      <c r="Y6306" s="33"/>
    </row>
    <row r="6307" spans="1:25" x14ac:dyDescent="0.2">
      <c r="A6307" s="93"/>
      <c r="B6307" s="94" t="str">
        <f>IFERROR(VLOOKUP($A6307,HeadJournal!$A$1:$NTR$890,COLUMN(HeadJournal!B$1),0),"")</f>
        <v/>
      </c>
      <c r="C6307" s="94" t="str">
        <f>IFERROR(VLOOKUP($A6307,HeadJournal!$A$1:$NTR$890,COLUMN(HeadJournal!C$1),0),"")</f>
        <v/>
      </c>
      <c r="D6307" s="125" t="str">
        <f>IFERROR(VLOOKUP($A6307,HeadJournal!$A$1:$NTR$890,COLUMN(HeadJournal!D$1),0),"")</f>
        <v/>
      </c>
      <c r="E6307" s="95" t="str">
        <f>IFERROR(VLOOKUP($A6307,HeadJournal!$A$1:$NTR$890,COLUMN(HeadJournal!G$1),0),"")</f>
        <v/>
      </c>
      <c r="F6307" s="95" t="str">
        <f t="shared" si="461"/>
        <v/>
      </c>
      <c r="G6307" s="97"/>
      <c r="H6307" s="161"/>
      <c r="I6307" s="97"/>
      <c r="J6307" s="97"/>
      <c r="K6307" s="29"/>
      <c r="L6307" s="29"/>
      <c r="M6307" s="30">
        <f>IFERROR(VLOOKUP($A6307,HeadJournal!$A$1:$J$890,COLUMN(HeadJournal!I$1),0)*($K6307+$L6307)/(SUMIF($A:$A,$A6307,$K:$K)+SUMIF($A:$A,$A6307,$L:$L)),0)</f>
        <v>0</v>
      </c>
      <c r="N6307" s="30">
        <f>IFERROR((VLOOKUP($A6307,HeadJournal!$A$1:$K$890,COLUMN(HeadJournal!K$1),0)-VLOOKUP($A6307,HeadJournal!$A$1:$K$890,COLUMN(HeadJournal!J$1),0))*($K6307+$L6307)/(SUMIF($A:$A,$A6307,$K:$K)+SUMIF($A:$A,$A6307,$L:$L)),0)</f>
        <v>0</v>
      </c>
      <c r="O6307" s="30">
        <f>IFERROR((VLOOKUP($A6307,HeadJournal!$A$1:$L$890,COLUMN(HeadJournal!L$1),0)*($K6307+$L6307)/(SUMIF($A:$A,$A6307,$K:$K)+SUMIF($A:$A,$A6307,$L:$L)))/VLOOKUP($A6307,HeadJournal!$A$1:$L$890,COLUMN(HeadJournal!H$1),0),0)</f>
        <v>0</v>
      </c>
      <c r="P6307" s="30">
        <f>IFERROR(SUM(K6307:O6307)*VLOOKUP($A6307,HeadJournal!$A$1:$L$890,COLUMN(HeadJournal!H$1),0),0)</f>
        <v>0</v>
      </c>
      <c r="Q6307" s="29"/>
      <c r="R6307" s="31"/>
      <c r="S6307" s="31"/>
      <c r="T6307" s="95" t="str">
        <f t="shared" si="462"/>
        <v/>
      </c>
      <c r="U6307" s="32">
        <f t="shared" si="463"/>
        <v>0</v>
      </c>
      <c r="V6307" s="22" t="str">
        <f t="shared" si="464"/>
        <v/>
      </c>
      <c r="X6307" s="33"/>
      <c r="Y6307" s="33"/>
    </row>
    <row r="6308" spans="1:25" x14ac:dyDescent="0.2">
      <c r="A6308" s="93"/>
      <c r="B6308" s="94" t="str">
        <f>IFERROR(VLOOKUP($A6308,HeadJournal!$A$1:$NTR$890,COLUMN(HeadJournal!B$1),0),"")</f>
        <v/>
      </c>
      <c r="C6308" s="94" t="str">
        <f>IFERROR(VLOOKUP($A6308,HeadJournal!$A$1:$NTR$890,COLUMN(HeadJournal!C$1),0),"")</f>
        <v/>
      </c>
      <c r="D6308" s="125" t="str">
        <f>IFERROR(VLOOKUP($A6308,HeadJournal!$A$1:$NTR$890,COLUMN(HeadJournal!D$1),0),"")</f>
        <v/>
      </c>
      <c r="E6308" s="95" t="str">
        <f>IFERROR(VLOOKUP($A6308,HeadJournal!$A$1:$NTR$890,COLUMN(HeadJournal!G$1),0),"")</f>
        <v/>
      </c>
      <c r="F6308" s="95" t="str">
        <f t="shared" si="461"/>
        <v/>
      </c>
      <c r="G6308" s="97"/>
      <c r="H6308" s="161"/>
      <c r="I6308" s="97"/>
      <c r="J6308" s="97"/>
      <c r="K6308" s="29"/>
      <c r="L6308" s="29"/>
      <c r="M6308" s="30">
        <f>IFERROR(VLOOKUP($A6308,HeadJournal!$A$1:$J$890,COLUMN(HeadJournal!I$1),0)*($K6308+$L6308)/(SUMIF($A:$A,$A6308,$K:$K)+SUMIF($A:$A,$A6308,$L:$L)),0)</f>
        <v>0</v>
      </c>
      <c r="N6308" s="30">
        <f>IFERROR((VLOOKUP($A6308,HeadJournal!$A$1:$K$890,COLUMN(HeadJournal!K$1),0)-VLOOKUP($A6308,HeadJournal!$A$1:$K$890,COLUMN(HeadJournal!J$1),0))*($K6308+$L6308)/(SUMIF($A:$A,$A6308,$K:$K)+SUMIF($A:$A,$A6308,$L:$L)),0)</f>
        <v>0</v>
      </c>
      <c r="O6308" s="30">
        <f>IFERROR((VLOOKUP($A6308,HeadJournal!$A$1:$L$890,COLUMN(HeadJournal!L$1),0)*($K6308+$L6308)/(SUMIF($A:$A,$A6308,$K:$K)+SUMIF($A:$A,$A6308,$L:$L)))/VLOOKUP($A6308,HeadJournal!$A$1:$L$890,COLUMN(HeadJournal!H$1),0),0)</f>
        <v>0</v>
      </c>
      <c r="P6308" s="30">
        <f>IFERROR(SUM(K6308:O6308)*VLOOKUP($A6308,HeadJournal!$A$1:$L$890,COLUMN(HeadJournal!H$1),0),0)</f>
        <v>0</v>
      </c>
      <c r="Q6308" s="29"/>
      <c r="R6308" s="31"/>
      <c r="S6308" s="31"/>
      <c r="T6308" s="95" t="str">
        <f t="shared" si="462"/>
        <v/>
      </c>
      <c r="U6308" s="32">
        <f t="shared" si="463"/>
        <v>0</v>
      </c>
      <c r="V6308" s="22" t="str">
        <f t="shared" si="464"/>
        <v/>
      </c>
      <c r="X6308" s="33"/>
      <c r="Y6308" s="33"/>
    </row>
    <row r="6309" spans="1:25" x14ac:dyDescent="0.2">
      <c r="A6309" s="93"/>
      <c r="B6309" s="94" t="str">
        <f>IFERROR(VLOOKUP($A6309,HeadJournal!$A$1:$NTR$890,COLUMN(HeadJournal!B$1),0),"")</f>
        <v/>
      </c>
      <c r="C6309" s="94" t="str">
        <f>IFERROR(VLOOKUP($A6309,HeadJournal!$A$1:$NTR$890,COLUMN(HeadJournal!C$1),0),"")</f>
        <v/>
      </c>
      <c r="D6309" s="125" t="str">
        <f>IFERROR(VLOOKUP($A6309,HeadJournal!$A$1:$NTR$890,COLUMN(HeadJournal!D$1),0),"")</f>
        <v/>
      </c>
      <c r="E6309" s="95" t="str">
        <f>IFERROR(VLOOKUP($A6309,HeadJournal!$A$1:$NTR$890,COLUMN(HeadJournal!G$1),0),"")</f>
        <v/>
      </c>
      <c r="F6309" s="95" t="str">
        <f t="shared" si="461"/>
        <v/>
      </c>
      <c r="G6309" s="97"/>
      <c r="H6309" s="161"/>
      <c r="I6309" s="97"/>
      <c r="J6309" s="97"/>
      <c r="K6309" s="29"/>
      <c r="L6309" s="29"/>
      <c r="M6309" s="30">
        <f>IFERROR(VLOOKUP($A6309,HeadJournal!$A$1:$J$890,COLUMN(HeadJournal!I$1),0)*($K6309+$L6309)/(SUMIF($A:$A,$A6309,$K:$K)+SUMIF($A:$A,$A6309,$L:$L)),0)</f>
        <v>0</v>
      </c>
      <c r="N6309" s="30">
        <f>IFERROR((VLOOKUP($A6309,HeadJournal!$A$1:$K$890,COLUMN(HeadJournal!K$1),0)-VLOOKUP($A6309,HeadJournal!$A$1:$K$890,COLUMN(HeadJournal!J$1),0))*($K6309+$L6309)/(SUMIF($A:$A,$A6309,$K:$K)+SUMIF($A:$A,$A6309,$L:$L)),0)</f>
        <v>0</v>
      </c>
      <c r="O6309" s="30">
        <f>IFERROR((VLOOKUP($A6309,HeadJournal!$A$1:$L$890,COLUMN(HeadJournal!L$1),0)*($K6309+$L6309)/(SUMIF($A:$A,$A6309,$K:$K)+SUMIF($A:$A,$A6309,$L:$L)))/VLOOKUP($A6309,HeadJournal!$A$1:$L$890,COLUMN(HeadJournal!H$1),0),0)</f>
        <v>0</v>
      </c>
      <c r="P6309" s="30">
        <f>IFERROR(SUM(K6309:O6309)*VLOOKUP($A6309,HeadJournal!$A$1:$L$890,COLUMN(HeadJournal!H$1),0),0)</f>
        <v>0</v>
      </c>
      <c r="Q6309" s="29"/>
      <c r="R6309" s="31"/>
      <c r="S6309" s="31"/>
      <c r="T6309" s="95" t="str">
        <f t="shared" si="462"/>
        <v/>
      </c>
      <c r="U6309" s="32">
        <f t="shared" si="463"/>
        <v>0</v>
      </c>
      <c r="V6309" s="22" t="str">
        <f t="shared" si="464"/>
        <v/>
      </c>
      <c r="X6309" s="33"/>
      <c r="Y6309" s="33"/>
    </row>
    <row r="6310" spans="1:25" x14ac:dyDescent="0.2">
      <c r="A6310" s="93"/>
      <c r="B6310" s="94" t="str">
        <f>IFERROR(VLOOKUP($A6310,HeadJournal!$A$1:$NTR$890,COLUMN(HeadJournal!B$1),0),"")</f>
        <v/>
      </c>
      <c r="C6310" s="94" t="str">
        <f>IFERROR(VLOOKUP($A6310,HeadJournal!$A$1:$NTR$890,COLUMN(HeadJournal!C$1),0),"")</f>
        <v/>
      </c>
      <c r="D6310" s="125" t="str">
        <f>IFERROR(VLOOKUP($A6310,HeadJournal!$A$1:$NTR$890,COLUMN(HeadJournal!D$1),0),"")</f>
        <v/>
      </c>
      <c r="E6310" s="95" t="str">
        <f>IFERROR(VLOOKUP($A6310,HeadJournal!$A$1:$NTR$890,COLUMN(HeadJournal!G$1),0),"")</f>
        <v/>
      </c>
      <c r="F6310" s="95" t="str">
        <f t="shared" si="461"/>
        <v/>
      </c>
      <c r="G6310" s="97"/>
      <c r="H6310" s="161"/>
      <c r="I6310" s="97"/>
      <c r="J6310" s="97"/>
      <c r="K6310" s="29"/>
      <c r="L6310" s="29"/>
      <c r="M6310" s="30">
        <f>IFERROR(VLOOKUP($A6310,HeadJournal!$A$1:$J$890,COLUMN(HeadJournal!I$1),0)*($K6310+$L6310)/(SUMIF($A:$A,$A6310,$K:$K)+SUMIF($A:$A,$A6310,$L:$L)),0)</f>
        <v>0</v>
      </c>
      <c r="N6310" s="30">
        <f>IFERROR((VLOOKUP($A6310,HeadJournal!$A$1:$K$890,COLUMN(HeadJournal!K$1),0)-VLOOKUP($A6310,HeadJournal!$A$1:$K$890,COLUMN(HeadJournal!J$1),0))*($K6310+$L6310)/(SUMIF($A:$A,$A6310,$K:$K)+SUMIF($A:$A,$A6310,$L:$L)),0)</f>
        <v>0</v>
      </c>
      <c r="O6310" s="30">
        <f>IFERROR((VLOOKUP($A6310,HeadJournal!$A$1:$L$890,COLUMN(HeadJournal!L$1),0)*($K6310+$L6310)/(SUMIF($A:$A,$A6310,$K:$K)+SUMIF($A:$A,$A6310,$L:$L)))/VLOOKUP($A6310,HeadJournal!$A$1:$L$890,COLUMN(HeadJournal!H$1),0),0)</f>
        <v>0</v>
      </c>
      <c r="P6310" s="30">
        <f>IFERROR(SUM(K6310:O6310)*VLOOKUP($A6310,HeadJournal!$A$1:$L$890,COLUMN(HeadJournal!H$1),0),0)</f>
        <v>0</v>
      </c>
      <c r="Q6310" s="29"/>
      <c r="R6310" s="31"/>
      <c r="S6310" s="31"/>
      <c r="T6310" s="95" t="str">
        <f t="shared" si="462"/>
        <v/>
      </c>
      <c r="U6310" s="32">
        <f t="shared" si="463"/>
        <v>0</v>
      </c>
      <c r="V6310" s="22" t="str">
        <f t="shared" si="464"/>
        <v/>
      </c>
      <c r="X6310" s="33"/>
      <c r="Y6310" s="33"/>
    </row>
    <row r="6311" spans="1:25" x14ac:dyDescent="0.2">
      <c r="A6311" s="93"/>
      <c r="B6311" s="94" t="str">
        <f>IFERROR(VLOOKUP($A6311,HeadJournal!$A$1:$NTR$890,COLUMN(HeadJournal!B$1),0),"")</f>
        <v/>
      </c>
      <c r="C6311" s="94" t="str">
        <f>IFERROR(VLOOKUP($A6311,HeadJournal!$A$1:$NTR$890,COLUMN(HeadJournal!C$1),0),"")</f>
        <v/>
      </c>
      <c r="D6311" s="125" t="str">
        <f>IFERROR(VLOOKUP($A6311,HeadJournal!$A$1:$NTR$890,COLUMN(HeadJournal!D$1),0),"")</f>
        <v/>
      </c>
      <c r="E6311" s="95" t="str">
        <f>IFERROR(VLOOKUP($A6311,HeadJournal!$A$1:$NTR$890,COLUMN(HeadJournal!G$1),0),"")</f>
        <v/>
      </c>
      <c r="F6311" s="95" t="str">
        <f t="shared" si="461"/>
        <v/>
      </c>
      <c r="G6311" s="97"/>
      <c r="H6311" s="161"/>
      <c r="I6311" s="97"/>
      <c r="J6311" s="97"/>
      <c r="K6311" s="29"/>
      <c r="L6311" s="29"/>
      <c r="M6311" s="30">
        <f>IFERROR(VLOOKUP($A6311,HeadJournal!$A$1:$J$890,COLUMN(HeadJournal!I$1),0)*($K6311+$L6311)/(SUMIF($A:$A,$A6311,$K:$K)+SUMIF($A:$A,$A6311,$L:$L)),0)</f>
        <v>0</v>
      </c>
      <c r="N6311" s="30">
        <f>IFERROR((VLOOKUP($A6311,HeadJournal!$A$1:$K$890,COLUMN(HeadJournal!K$1),0)-VLOOKUP($A6311,HeadJournal!$A$1:$K$890,COLUMN(HeadJournal!J$1),0))*($K6311+$L6311)/(SUMIF($A:$A,$A6311,$K:$K)+SUMIF($A:$A,$A6311,$L:$L)),0)</f>
        <v>0</v>
      </c>
      <c r="O6311" s="30">
        <f>IFERROR((VLOOKUP($A6311,HeadJournal!$A$1:$L$890,COLUMN(HeadJournal!L$1),0)*($K6311+$L6311)/(SUMIF($A:$A,$A6311,$K:$K)+SUMIF($A:$A,$A6311,$L:$L)))/VLOOKUP($A6311,HeadJournal!$A$1:$L$890,COLUMN(HeadJournal!H$1),0),0)</f>
        <v>0</v>
      </c>
      <c r="P6311" s="30">
        <f>IFERROR(SUM(K6311:O6311)*VLOOKUP($A6311,HeadJournal!$A$1:$L$890,COLUMN(HeadJournal!H$1),0),0)</f>
        <v>0</v>
      </c>
      <c r="Q6311" s="29"/>
      <c r="R6311" s="31"/>
      <c r="S6311" s="31"/>
      <c r="T6311" s="95" t="str">
        <f t="shared" si="462"/>
        <v/>
      </c>
      <c r="U6311" s="32">
        <f t="shared" si="463"/>
        <v>0</v>
      </c>
      <c r="V6311" s="22" t="str">
        <f t="shared" si="464"/>
        <v/>
      </c>
      <c r="X6311" s="33"/>
      <c r="Y6311" s="33"/>
    </row>
    <row r="6312" spans="1:25" x14ac:dyDescent="0.2">
      <c r="A6312" s="93"/>
      <c r="B6312" s="94" t="str">
        <f>IFERROR(VLOOKUP($A6312,HeadJournal!$A$1:$NTR$890,COLUMN(HeadJournal!B$1),0),"")</f>
        <v/>
      </c>
      <c r="C6312" s="94" t="str">
        <f>IFERROR(VLOOKUP($A6312,HeadJournal!$A$1:$NTR$890,COLUMN(HeadJournal!C$1),0),"")</f>
        <v/>
      </c>
      <c r="D6312" s="125" t="str">
        <f>IFERROR(VLOOKUP($A6312,HeadJournal!$A$1:$NTR$890,COLUMN(HeadJournal!D$1),0),"")</f>
        <v/>
      </c>
      <c r="E6312" s="95" t="str">
        <f>IFERROR(VLOOKUP($A6312,HeadJournal!$A$1:$NTR$890,COLUMN(HeadJournal!G$1),0),"")</f>
        <v/>
      </c>
      <c r="F6312" s="95" t="str">
        <f t="shared" si="461"/>
        <v/>
      </c>
      <c r="G6312" s="97"/>
      <c r="H6312" s="161"/>
      <c r="I6312" s="97"/>
      <c r="J6312" s="97"/>
      <c r="K6312" s="29"/>
      <c r="L6312" s="29"/>
      <c r="M6312" s="30">
        <f>IFERROR(VLOOKUP($A6312,HeadJournal!$A$1:$J$890,COLUMN(HeadJournal!I$1),0)*($K6312+$L6312)/(SUMIF($A:$A,$A6312,$K:$K)+SUMIF($A:$A,$A6312,$L:$L)),0)</f>
        <v>0</v>
      </c>
      <c r="N6312" s="30">
        <f>IFERROR((VLOOKUP($A6312,HeadJournal!$A$1:$K$890,COLUMN(HeadJournal!K$1),0)-VLOOKUP($A6312,HeadJournal!$A$1:$K$890,COLUMN(HeadJournal!J$1),0))*($K6312+$L6312)/(SUMIF($A:$A,$A6312,$K:$K)+SUMIF($A:$A,$A6312,$L:$L)),0)</f>
        <v>0</v>
      </c>
      <c r="O6312" s="30">
        <f>IFERROR((VLOOKUP($A6312,HeadJournal!$A$1:$L$890,COLUMN(HeadJournal!L$1),0)*($K6312+$L6312)/(SUMIF($A:$A,$A6312,$K:$K)+SUMIF($A:$A,$A6312,$L:$L)))/VLOOKUP($A6312,HeadJournal!$A$1:$L$890,COLUMN(HeadJournal!H$1),0),0)</f>
        <v>0</v>
      </c>
      <c r="P6312" s="30">
        <f>IFERROR(SUM(K6312:O6312)*VLOOKUP($A6312,HeadJournal!$A$1:$L$890,COLUMN(HeadJournal!H$1),0),0)</f>
        <v>0</v>
      </c>
      <c r="Q6312" s="29"/>
      <c r="R6312" s="31"/>
      <c r="S6312" s="31"/>
      <c r="T6312" s="95" t="str">
        <f t="shared" si="462"/>
        <v/>
      </c>
      <c r="U6312" s="32">
        <f t="shared" si="463"/>
        <v>0</v>
      </c>
      <c r="V6312" s="22" t="str">
        <f t="shared" si="464"/>
        <v/>
      </c>
      <c r="X6312" s="33"/>
      <c r="Y6312" s="33"/>
    </row>
    <row r="6313" spans="1:25" x14ac:dyDescent="0.2">
      <c r="A6313" s="93"/>
      <c r="B6313" s="94" t="str">
        <f>IFERROR(VLOOKUP($A6313,HeadJournal!$A$1:$NTR$890,COLUMN(HeadJournal!B$1),0),"")</f>
        <v/>
      </c>
      <c r="C6313" s="94" t="str">
        <f>IFERROR(VLOOKUP($A6313,HeadJournal!$A$1:$NTR$890,COLUMN(HeadJournal!C$1),0),"")</f>
        <v/>
      </c>
      <c r="D6313" s="125" t="str">
        <f>IFERROR(VLOOKUP($A6313,HeadJournal!$A$1:$NTR$890,COLUMN(HeadJournal!D$1),0),"")</f>
        <v/>
      </c>
      <c r="E6313" s="95" t="str">
        <f>IFERROR(VLOOKUP($A6313,HeadJournal!$A$1:$NTR$890,COLUMN(HeadJournal!G$1),0),"")</f>
        <v/>
      </c>
      <c r="F6313" s="95" t="str">
        <f t="shared" si="461"/>
        <v/>
      </c>
      <c r="G6313" s="97"/>
      <c r="H6313" s="161"/>
      <c r="I6313" s="97"/>
      <c r="J6313" s="97"/>
      <c r="K6313" s="29"/>
      <c r="L6313" s="29"/>
      <c r="M6313" s="30">
        <f>IFERROR(VLOOKUP($A6313,HeadJournal!$A$1:$J$890,COLUMN(HeadJournal!I$1),0)*($K6313+$L6313)/(SUMIF($A:$A,$A6313,$K:$K)+SUMIF($A:$A,$A6313,$L:$L)),0)</f>
        <v>0</v>
      </c>
      <c r="N6313" s="30">
        <f>IFERROR((VLOOKUP($A6313,HeadJournal!$A$1:$K$890,COLUMN(HeadJournal!K$1),0)-VLOOKUP($A6313,HeadJournal!$A$1:$K$890,COLUMN(HeadJournal!J$1),0))*($K6313+$L6313)/(SUMIF($A:$A,$A6313,$K:$K)+SUMIF($A:$A,$A6313,$L:$L)),0)</f>
        <v>0</v>
      </c>
      <c r="O6313" s="30">
        <f>IFERROR((VLOOKUP($A6313,HeadJournal!$A$1:$L$890,COLUMN(HeadJournal!L$1),0)*($K6313+$L6313)/(SUMIF($A:$A,$A6313,$K:$K)+SUMIF($A:$A,$A6313,$L:$L)))/VLOOKUP($A6313,HeadJournal!$A$1:$L$890,COLUMN(HeadJournal!H$1),0),0)</f>
        <v>0</v>
      </c>
      <c r="P6313" s="30">
        <f>IFERROR(SUM(K6313:O6313)*VLOOKUP($A6313,HeadJournal!$A$1:$L$890,COLUMN(HeadJournal!H$1),0),0)</f>
        <v>0</v>
      </c>
      <c r="Q6313" s="29"/>
      <c r="R6313" s="31"/>
      <c r="S6313" s="31"/>
      <c r="T6313" s="95" t="str">
        <f t="shared" si="462"/>
        <v/>
      </c>
      <c r="U6313" s="32">
        <f t="shared" si="463"/>
        <v>0</v>
      </c>
      <c r="V6313" s="22" t="str">
        <f t="shared" si="464"/>
        <v/>
      </c>
      <c r="X6313" s="33"/>
      <c r="Y6313" s="33"/>
    </row>
    <row r="6314" spans="1:25" x14ac:dyDescent="0.2">
      <c r="A6314" s="93"/>
      <c r="B6314" s="94" t="str">
        <f>IFERROR(VLOOKUP($A6314,HeadJournal!$A$1:$NTR$890,COLUMN(HeadJournal!B$1),0),"")</f>
        <v/>
      </c>
      <c r="C6314" s="94" t="str">
        <f>IFERROR(VLOOKUP($A6314,HeadJournal!$A$1:$NTR$890,COLUMN(HeadJournal!C$1),0),"")</f>
        <v/>
      </c>
      <c r="D6314" s="125" t="str">
        <f>IFERROR(VLOOKUP($A6314,HeadJournal!$A$1:$NTR$890,COLUMN(HeadJournal!D$1),0),"")</f>
        <v/>
      </c>
      <c r="E6314" s="95" t="str">
        <f>IFERROR(VLOOKUP($A6314,HeadJournal!$A$1:$NTR$890,COLUMN(HeadJournal!G$1),0),"")</f>
        <v/>
      </c>
      <c r="F6314" s="95" t="str">
        <f t="shared" si="461"/>
        <v/>
      </c>
      <c r="G6314" s="97"/>
      <c r="H6314" s="161"/>
      <c r="I6314" s="97"/>
      <c r="J6314" s="97"/>
      <c r="K6314" s="29"/>
      <c r="L6314" s="29"/>
      <c r="M6314" s="30">
        <f>IFERROR(VLOOKUP($A6314,HeadJournal!$A$1:$J$890,COLUMN(HeadJournal!I$1),0)*($K6314+$L6314)/(SUMIF($A:$A,$A6314,$K:$K)+SUMIF($A:$A,$A6314,$L:$L)),0)</f>
        <v>0</v>
      </c>
      <c r="N6314" s="30">
        <f>IFERROR((VLOOKUP($A6314,HeadJournal!$A$1:$K$890,COLUMN(HeadJournal!K$1),0)-VLOOKUP($A6314,HeadJournal!$A$1:$K$890,COLUMN(HeadJournal!J$1),0))*($K6314+$L6314)/(SUMIF($A:$A,$A6314,$K:$K)+SUMIF($A:$A,$A6314,$L:$L)),0)</f>
        <v>0</v>
      </c>
      <c r="O6314" s="30">
        <f>IFERROR((VLOOKUP($A6314,HeadJournal!$A$1:$L$890,COLUMN(HeadJournal!L$1),0)*($K6314+$L6314)/(SUMIF($A:$A,$A6314,$K:$K)+SUMIF($A:$A,$A6314,$L:$L)))/VLOOKUP($A6314,HeadJournal!$A$1:$L$890,COLUMN(HeadJournal!H$1),0),0)</f>
        <v>0</v>
      </c>
      <c r="P6314" s="30">
        <f>IFERROR(SUM(K6314:O6314)*VLOOKUP($A6314,HeadJournal!$A$1:$L$890,COLUMN(HeadJournal!H$1),0),0)</f>
        <v>0</v>
      </c>
      <c r="Q6314" s="29"/>
      <c r="R6314" s="31"/>
      <c r="S6314" s="31"/>
      <c r="T6314" s="95" t="str">
        <f t="shared" si="462"/>
        <v/>
      </c>
      <c r="U6314" s="32">
        <f t="shared" si="463"/>
        <v>0</v>
      </c>
      <c r="V6314" s="22" t="str">
        <f t="shared" si="464"/>
        <v/>
      </c>
      <c r="X6314" s="33"/>
      <c r="Y6314" s="33"/>
    </row>
    <row r="6315" spans="1:25" x14ac:dyDescent="0.2">
      <c r="A6315" s="93"/>
      <c r="B6315" s="94" t="str">
        <f>IFERROR(VLOOKUP($A6315,HeadJournal!$A$1:$NTR$890,COLUMN(HeadJournal!B$1),0),"")</f>
        <v/>
      </c>
      <c r="C6315" s="94" t="str">
        <f>IFERROR(VLOOKUP($A6315,HeadJournal!$A$1:$NTR$890,COLUMN(HeadJournal!C$1),0),"")</f>
        <v/>
      </c>
      <c r="D6315" s="125" t="str">
        <f>IFERROR(VLOOKUP($A6315,HeadJournal!$A$1:$NTR$890,COLUMN(HeadJournal!D$1),0),"")</f>
        <v/>
      </c>
      <c r="E6315" s="95" t="str">
        <f>IFERROR(VLOOKUP($A6315,HeadJournal!$A$1:$NTR$890,COLUMN(HeadJournal!G$1),0),"")</f>
        <v/>
      </c>
      <c r="F6315" s="95" t="str">
        <f t="shared" si="461"/>
        <v/>
      </c>
      <c r="G6315" s="97"/>
      <c r="H6315" s="161"/>
      <c r="I6315" s="97"/>
      <c r="J6315" s="97"/>
      <c r="K6315" s="29"/>
      <c r="L6315" s="29"/>
      <c r="M6315" s="30">
        <f>IFERROR(VLOOKUP($A6315,HeadJournal!$A$1:$J$890,COLUMN(HeadJournal!I$1),0)*($K6315+$L6315)/(SUMIF($A:$A,$A6315,$K:$K)+SUMIF($A:$A,$A6315,$L:$L)),0)</f>
        <v>0</v>
      </c>
      <c r="N6315" s="30">
        <f>IFERROR((VLOOKUP($A6315,HeadJournal!$A$1:$K$890,COLUMN(HeadJournal!K$1),0)-VLOOKUP($A6315,HeadJournal!$A$1:$K$890,COLUMN(HeadJournal!J$1),0))*($K6315+$L6315)/(SUMIF($A:$A,$A6315,$K:$K)+SUMIF($A:$A,$A6315,$L:$L)),0)</f>
        <v>0</v>
      </c>
      <c r="O6315" s="30">
        <f>IFERROR((VLOOKUP($A6315,HeadJournal!$A$1:$L$890,COLUMN(HeadJournal!L$1),0)*($K6315+$L6315)/(SUMIF($A:$A,$A6315,$K:$K)+SUMIF($A:$A,$A6315,$L:$L)))/VLOOKUP($A6315,HeadJournal!$A$1:$L$890,COLUMN(HeadJournal!H$1),0),0)</f>
        <v>0</v>
      </c>
      <c r="P6315" s="30">
        <f>IFERROR(SUM(K6315:O6315)*VLOOKUP($A6315,HeadJournal!$A$1:$L$890,COLUMN(HeadJournal!H$1),0),0)</f>
        <v>0</v>
      </c>
      <c r="Q6315" s="29"/>
      <c r="R6315" s="31"/>
      <c r="S6315" s="31"/>
      <c r="T6315" s="95" t="str">
        <f t="shared" si="462"/>
        <v/>
      </c>
      <c r="U6315" s="32">
        <f t="shared" si="463"/>
        <v>0</v>
      </c>
      <c r="V6315" s="22" t="str">
        <f t="shared" si="464"/>
        <v/>
      </c>
      <c r="X6315" s="33"/>
      <c r="Y6315" s="33"/>
    </row>
    <row r="6316" spans="1:25" x14ac:dyDescent="0.2">
      <c r="A6316" s="93"/>
      <c r="B6316" s="94" t="str">
        <f>IFERROR(VLOOKUP($A6316,HeadJournal!$A$1:$NTR$890,COLUMN(HeadJournal!B$1),0),"")</f>
        <v/>
      </c>
      <c r="C6316" s="94" t="str">
        <f>IFERROR(VLOOKUP($A6316,HeadJournal!$A$1:$NTR$890,COLUMN(HeadJournal!C$1),0),"")</f>
        <v/>
      </c>
      <c r="D6316" s="125" t="str">
        <f>IFERROR(VLOOKUP($A6316,HeadJournal!$A$1:$NTR$890,COLUMN(HeadJournal!D$1),0),"")</f>
        <v/>
      </c>
      <c r="E6316" s="95" t="str">
        <f>IFERROR(VLOOKUP($A6316,HeadJournal!$A$1:$NTR$890,COLUMN(HeadJournal!G$1),0),"")</f>
        <v/>
      </c>
      <c r="F6316" s="95" t="str">
        <f t="shared" si="419"/>
        <v/>
      </c>
      <c r="G6316" s="97"/>
      <c r="H6316" s="161"/>
      <c r="I6316" s="97"/>
      <c r="J6316" s="97"/>
      <c r="K6316" s="29"/>
      <c r="L6316" s="29"/>
      <c r="M6316" s="30">
        <f>IFERROR(VLOOKUP($A6316,HeadJournal!$A$1:$J$890,COLUMN(HeadJournal!I$1),0)*($K6316+$L6316)/(SUMIF($A:$A,$A6316,$K:$K)+SUMIF($A:$A,$A6316,$L:$L)),0)</f>
        <v>0</v>
      </c>
      <c r="N6316" s="30">
        <f>IFERROR((VLOOKUP($A6316,HeadJournal!$A$1:$K$890,COLUMN(HeadJournal!K$1),0)-VLOOKUP($A6316,HeadJournal!$A$1:$K$890,COLUMN(HeadJournal!J$1),0))*($K6316+$L6316)/(SUMIF($A:$A,$A6316,$K:$K)+SUMIF($A:$A,$A6316,$L:$L)),0)</f>
        <v>0</v>
      </c>
      <c r="O6316" s="30">
        <f>IFERROR((VLOOKUP($A6316,HeadJournal!$A$1:$L$890,COLUMN(HeadJournal!L$1),0)*($K6316+$L6316)/(SUMIF($A:$A,$A6316,$K:$K)+SUMIF($A:$A,$A6316,$L:$L)))/VLOOKUP($A6316,HeadJournal!$A$1:$L$890,COLUMN(HeadJournal!H$1),0),0)</f>
        <v>0</v>
      </c>
      <c r="P6316" s="30">
        <f>IFERROR(SUM(K6316:O6316)*VLOOKUP($A6316,HeadJournal!$A$1:$L$890,COLUMN(HeadJournal!H$1),0),0)</f>
        <v>0</v>
      </c>
      <c r="Q6316" s="29"/>
      <c r="R6316" s="31"/>
      <c r="S6316" s="31"/>
      <c r="T6316" s="95" t="str">
        <f t="shared" si="420"/>
        <v/>
      </c>
      <c r="U6316" s="32">
        <f t="shared" si="354"/>
        <v>0</v>
      </c>
      <c r="V6316" s="22" t="str">
        <f t="shared" si="355"/>
        <v/>
      </c>
      <c r="X6316" s="33"/>
      <c r="Y6316" s="33"/>
    </row>
    <row r="6317" spans="1:25" x14ac:dyDescent="0.2">
      <c r="A6317" s="93"/>
      <c r="B6317" s="94" t="str">
        <f>IFERROR(VLOOKUP($A6317,HeadJournal!$A$1:$NTR$890,COLUMN(HeadJournal!B$1),0),"")</f>
        <v/>
      </c>
      <c r="C6317" s="94" t="str">
        <f>IFERROR(VLOOKUP($A6317,HeadJournal!$A$1:$NTR$890,COLUMN(HeadJournal!C$1),0),"")</f>
        <v/>
      </c>
      <c r="D6317" s="125" t="str">
        <f>IFERROR(VLOOKUP($A6317,HeadJournal!$A$1:$NTR$890,COLUMN(HeadJournal!D$1),0),"")</f>
        <v/>
      </c>
      <c r="E6317" s="95" t="str">
        <f>IFERROR(VLOOKUP($A6317,HeadJournal!$A$1:$NTR$890,COLUMN(HeadJournal!G$1),0),"")</f>
        <v/>
      </c>
      <c r="F6317" s="95" t="str">
        <f t="shared" si="419"/>
        <v/>
      </c>
      <c r="G6317" s="97"/>
      <c r="H6317" s="161"/>
      <c r="I6317" s="97"/>
      <c r="J6317" s="97"/>
      <c r="K6317" s="29"/>
      <c r="L6317" s="29"/>
      <c r="M6317" s="30">
        <f>IFERROR(VLOOKUP($A6317,HeadJournal!$A$1:$J$890,COLUMN(HeadJournal!I$1),0)*($K6317+$L6317)/(SUMIF($A:$A,$A6317,$K:$K)+SUMIF($A:$A,$A6317,$L:$L)),0)</f>
        <v>0</v>
      </c>
      <c r="N6317" s="30">
        <f>IFERROR((VLOOKUP($A6317,HeadJournal!$A$1:$K$890,COLUMN(HeadJournal!K$1),0)-VLOOKUP($A6317,HeadJournal!$A$1:$K$890,COLUMN(HeadJournal!J$1),0))*($K6317+$L6317)/(SUMIF($A:$A,$A6317,$K:$K)+SUMIF($A:$A,$A6317,$L:$L)),0)</f>
        <v>0</v>
      </c>
      <c r="O6317" s="30">
        <f>IFERROR((VLOOKUP($A6317,HeadJournal!$A$1:$L$890,COLUMN(HeadJournal!L$1),0)*($K6317+$L6317)/(SUMIF($A:$A,$A6317,$K:$K)+SUMIF($A:$A,$A6317,$L:$L)))/VLOOKUP($A6317,HeadJournal!$A$1:$L$890,COLUMN(HeadJournal!H$1),0),0)</f>
        <v>0</v>
      </c>
      <c r="P6317" s="30">
        <f>IFERROR(SUM(K6317:O6317)*VLOOKUP($A6317,HeadJournal!$A$1:$L$890,COLUMN(HeadJournal!H$1),0),0)</f>
        <v>0</v>
      </c>
      <c r="Q6317" s="29"/>
      <c r="R6317" s="31"/>
      <c r="S6317" s="31"/>
      <c r="T6317" s="95" t="str">
        <f t="shared" si="420"/>
        <v/>
      </c>
      <c r="U6317" s="32">
        <f t="shared" si="354"/>
        <v>0</v>
      </c>
      <c r="V6317" s="22" t="str">
        <f t="shared" si="355"/>
        <v/>
      </c>
      <c r="X6317" s="33"/>
      <c r="Y6317" s="33"/>
    </row>
    <row r="6318" spans="1:25" x14ac:dyDescent="0.2">
      <c r="A6318" s="93"/>
      <c r="B6318" s="94" t="str">
        <f>IFERROR(VLOOKUP($A6318,HeadJournal!$A$1:$NTR$890,COLUMN(HeadJournal!B$1),0),"")</f>
        <v/>
      </c>
      <c r="C6318" s="94" t="str">
        <f>IFERROR(VLOOKUP($A6318,HeadJournal!$A$1:$NTR$890,COLUMN(HeadJournal!C$1),0),"")</f>
        <v/>
      </c>
      <c r="D6318" s="125" t="str">
        <f>IFERROR(VLOOKUP($A6318,HeadJournal!$A$1:$NTR$890,COLUMN(HeadJournal!D$1),0),"")</f>
        <v/>
      </c>
      <c r="E6318" s="95" t="str">
        <f>IFERROR(VLOOKUP($A6318,HeadJournal!$A$1:$NTR$890,COLUMN(HeadJournal!G$1),0),"")</f>
        <v/>
      </c>
      <c r="F6318" s="95" t="str">
        <f t="shared" si="419"/>
        <v/>
      </c>
      <c r="G6318" s="97"/>
      <c r="H6318" s="161"/>
      <c r="I6318" s="97"/>
      <c r="J6318" s="97"/>
      <c r="K6318" s="29"/>
      <c r="L6318" s="29"/>
      <c r="M6318" s="30">
        <f>IFERROR(VLOOKUP($A6318,HeadJournal!$A$1:$J$890,COLUMN(HeadJournal!I$1),0)*($K6318+$L6318)/(SUMIF($A:$A,$A6318,$K:$K)+SUMIF($A:$A,$A6318,$L:$L)),0)</f>
        <v>0</v>
      </c>
      <c r="N6318" s="30">
        <f>IFERROR((VLOOKUP($A6318,HeadJournal!$A$1:$K$890,COLUMN(HeadJournal!K$1),0)-VLOOKUP($A6318,HeadJournal!$A$1:$K$890,COLUMN(HeadJournal!J$1),0))*($K6318+$L6318)/(SUMIF($A:$A,$A6318,$K:$K)+SUMIF($A:$A,$A6318,$L:$L)),0)</f>
        <v>0</v>
      </c>
      <c r="O6318" s="30">
        <f>IFERROR((VLOOKUP($A6318,HeadJournal!$A$1:$L$890,COLUMN(HeadJournal!L$1),0)*($K6318+$L6318)/(SUMIF($A:$A,$A6318,$K:$K)+SUMIF($A:$A,$A6318,$L:$L)))/VLOOKUP($A6318,HeadJournal!$A$1:$L$890,COLUMN(HeadJournal!H$1),0),0)</f>
        <v>0</v>
      </c>
      <c r="P6318" s="30">
        <f>IFERROR(SUM(K6318:O6318)*VLOOKUP($A6318,HeadJournal!$A$1:$L$890,COLUMN(HeadJournal!H$1),0),0)</f>
        <v>0</v>
      </c>
      <c r="Q6318" s="29"/>
      <c r="R6318" s="31"/>
      <c r="S6318" s="31"/>
      <c r="T6318" s="95" t="str">
        <f t="shared" si="420"/>
        <v/>
      </c>
      <c r="U6318" s="32">
        <f t="shared" si="354"/>
        <v>0</v>
      </c>
      <c r="V6318" s="22" t="str">
        <f t="shared" si="355"/>
        <v/>
      </c>
      <c r="X6318" s="33"/>
      <c r="Y6318" s="33"/>
    </row>
    <row r="6319" spans="1:25" x14ac:dyDescent="0.2">
      <c r="A6319" s="93"/>
      <c r="B6319" s="94" t="str">
        <f>IFERROR(VLOOKUP($A6319,HeadJournal!$A$1:$NTR$890,COLUMN(HeadJournal!B$1),0),"")</f>
        <v/>
      </c>
      <c r="C6319" s="94" t="str">
        <f>IFERROR(VLOOKUP($A6319,HeadJournal!$A$1:$NTR$890,COLUMN(HeadJournal!C$1),0),"")</f>
        <v/>
      </c>
      <c r="D6319" s="125" t="str">
        <f>IFERROR(VLOOKUP($A6319,HeadJournal!$A$1:$NTR$890,COLUMN(HeadJournal!D$1),0),"")</f>
        <v/>
      </c>
      <c r="E6319" s="95" t="str">
        <f>IFERROR(VLOOKUP($A6319,HeadJournal!$A$1:$NTR$890,COLUMN(HeadJournal!G$1),0),"")</f>
        <v/>
      </c>
      <c r="F6319" s="95" t="str">
        <f t="shared" si="419"/>
        <v/>
      </c>
      <c r="G6319" s="97"/>
      <c r="H6319" s="161"/>
      <c r="I6319" s="97"/>
      <c r="J6319" s="97"/>
      <c r="K6319" s="29"/>
      <c r="L6319" s="29"/>
      <c r="M6319" s="30">
        <f>IFERROR(VLOOKUP($A6319,HeadJournal!$A$1:$J$890,COLUMN(HeadJournal!I$1),0)*($K6319+$L6319)/(SUMIF($A:$A,$A6319,$K:$K)+SUMIF($A:$A,$A6319,$L:$L)),0)</f>
        <v>0</v>
      </c>
      <c r="N6319" s="30">
        <f>IFERROR((VLOOKUP($A6319,HeadJournal!$A$1:$K$890,COLUMN(HeadJournal!K$1),0)-VLOOKUP($A6319,HeadJournal!$A$1:$K$890,COLUMN(HeadJournal!J$1),0))*($K6319+$L6319)/(SUMIF($A:$A,$A6319,$K:$K)+SUMIF($A:$A,$A6319,$L:$L)),0)</f>
        <v>0</v>
      </c>
      <c r="O6319" s="30">
        <f>IFERROR((VLOOKUP($A6319,HeadJournal!$A$1:$L$890,COLUMN(HeadJournal!L$1),0)*($K6319+$L6319)/(SUMIF($A:$A,$A6319,$K:$K)+SUMIF($A:$A,$A6319,$L:$L)))/VLOOKUP($A6319,HeadJournal!$A$1:$L$890,COLUMN(HeadJournal!H$1),0),0)</f>
        <v>0</v>
      </c>
      <c r="P6319" s="30">
        <f>IFERROR(SUM(K6319:O6319)*VLOOKUP($A6319,HeadJournal!$A$1:$L$890,COLUMN(HeadJournal!H$1),0),0)</f>
        <v>0</v>
      </c>
      <c r="Q6319" s="29"/>
      <c r="R6319" s="31"/>
      <c r="S6319" s="31"/>
      <c r="T6319" s="95" t="str">
        <f t="shared" si="420"/>
        <v/>
      </c>
      <c r="U6319" s="32">
        <f t="shared" si="354"/>
        <v>0</v>
      </c>
      <c r="V6319" s="22" t="str">
        <f t="shared" si="355"/>
        <v/>
      </c>
      <c r="X6319" s="33"/>
      <c r="Y6319" s="33"/>
    </row>
    <row r="6320" spans="1:25" x14ac:dyDescent="0.2">
      <c r="A6320" s="93"/>
      <c r="B6320" s="94" t="str">
        <f>IFERROR(VLOOKUP($A6320,HeadJournal!$A$1:$NTR$890,COLUMN(HeadJournal!B$1),0),"")</f>
        <v/>
      </c>
      <c r="C6320" s="94" t="str">
        <f>IFERROR(VLOOKUP($A6320,HeadJournal!$A$1:$NTR$890,COLUMN(HeadJournal!C$1),0),"")</f>
        <v/>
      </c>
      <c r="D6320" s="125" t="str">
        <f>IFERROR(VLOOKUP($A6320,HeadJournal!$A$1:$NTR$890,COLUMN(HeadJournal!D$1),0),"")</f>
        <v/>
      </c>
      <c r="E6320" s="95" t="str">
        <f>IFERROR(VLOOKUP($A6320,HeadJournal!$A$1:$NTR$890,COLUMN(HeadJournal!G$1),0),"")</f>
        <v/>
      </c>
      <c r="F6320" s="95" t="str">
        <f t="shared" si="419"/>
        <v/>
      </c>
      <c r="G6320" s="97"/>
      <c r="H6320" s="161"/>
      <c r="I6320" s="97"/>
      <c r="J6320" s="97"/>
      <c r="K6320" s="29"/>
      <c r="L6320" s="29"/>
      <c r="M6320" s="30">
        <f>IFERROR(VLOOKUP($A6320,HeadJournal!$A$1:$J$890,COLUMN(HeadJournal!I$1),0)*($K6320+$L6320)/(SUMIF($A:$A,$A6320,$K:$K)+SUMIF($A:$A,$A6320,$L:$L)),0)</f>
        <v>0</v>
      </c>
      <c r="N6320" s="30">
        <f>IFERROR((VLOOKUP($A6320,HeadJournal!$A$1:$K$890,COLUMN(HeadJournal!K$1),0)-VLOOKUP($A6320,HeadJournal!$A$1:$K$890,COLUMN(HeadJournal!J$1),0))*($K6320+$L6320)/(SUMIF($A:$A,$A6320,$K:$K)+SUMIF($A:$A,$A6320,$L:$L)),0)</f>
        <v>0</v>
      </c>
      <c r="O6320" s="30">
        <f>IFERROR((VLOOKUP($A6320,HeadJournal!$A$1:$L$890,COLUMN(HeadJournal!L$1),0)*($K6320+$L6320)/(SUMIF($A:$A,$A6320,$K:$K)+SUMIF($A:$A,$A6320,$L:$L)))/VLOOKUP($A6320,HeadJournal!$A$1:$L$890,COLUMN(HeadJournal!H$1),0),0)</f>
        <v>0</v>
      </c>
      <c r="P6320" s="30">
        <f>IFERROR(SUM(K6320:O6320)*VLOOKUP($A6320,HeadJournal!$A$1:$L$890,COLUMN(HeadJournal!H$1),0),0)</f>
        <v>0</v>
      </c>
      <c r="Q6320" s="29"/>
      <c r="R6320" s="31"/>
      <c r="S6320" s="31"/>
      <c r="T6320" s="95" t="str">
        <f t="shared" si="420"/>
        <v/>
      </c>
      <c r="U6320" s="32">
        <f t="shared" si="354"/>
        <v>0</v>
      </c>
      <c r="V6320" s="22" t="str">
        <f t="shared" si="355"/>
        <v/>
      </c>
      <c r="X6320" s="33"/>
      <c r="Y6320" s="33"/>
    </row>
    <row r="6321" spans="1:25" x14ac:dyDescent="0.2">
      <c r="A6321" s="93"/>
      <c r="B6321" s="94" t="str">
        <f>IFERROR(VLOOKUP($A6321,HeadJournal!$A$1:$NTR$890,COLUMN(HeadJournal!B$1),0),"")</f>
        <v/>
      </c>
      <c r="C6321" s="94" t="str">
        <f>IFERROR(VLOOKUP($A6321,HeadJournal!$A$1:$NTR$890,COLUMN(HeadJournal!C$1),0),"")</f>
        <v/>
      </c>
      <c r="D6321" s="125" t="str">
        <f>IFERROR(VLOOKUP($A6321,HeadJournal!$A$1:$NTR$890,COLUMN(HeadJournal!D$1),0),"")</f>
        <v/>
      </c>
      <c r="E6321" s="95" t="str">
        <f>IFERROR(VLOOKUP($A6321,HeadJournal!$A$1:$NTR$890,COLUMN(HeadJournal!G$1),0),"")</f>
        <v/>
      </c>
      <c r="F6321" s="95" t="str">
        <f t="shared" si="419"/>
        <v/>
      </c>
      <c r="G6321" s="97"/>
      <c r="H6321" s="161"/>
      <c r="I6321" s="97"/>
      <c r="J6321" s="97"/>
      <c r="K6321" s="29"/>
      <c r="L6321" s="29"/>
      <c r="M6321" s="30">
        <f>IFERROR(VLOOKUP($A6321,HeadJournal!$A$1:$J$890,COLUMN(HeadJournal!I$1),0)*($K6321+$L6321)/(SUMIF($A:$A,$A6321,$K:$K)+SUMIF($A:$A,$A6321,$L:$L)),0)</f>
        <v>0</v>
      </c>
      <c r="N6321" s="30">
        <f>IFERROR((VLOOKUP($A6321,HeadJournal!$A$1:$K$890,COLUMN(HeadJournal!K$1),0)-VLOOKUP($A6321,HeadJournal!$A$1:$K$890,COLUMN(HeadJournal!J$1),0))*($K6321+$L6321)/(SUMIF($A:$A,$A6321,$K:$K)+SUMIF($A:$A,$A6321,$L:$L)),0)</f>
        <v>0</v>
      </c>
      <c r="O6321" s="30">
        <f>IFERROR((VLOOKUP($A6321,HeadJournal!$A$1:$L$890,COLUMN(HeadJournal!L$1),0)*($K6321+$L6321)/(SUMIF($A:$A,$A6321,$K:$K)+SUMIF($A:$A,$A6321,$L:$L)))/VLOOKUP($A6321,HeadJournal!$A$1:$L$890,COLUMN(HeadJournal!H$1),0),0)</f>
        <v>0</v>
      </c>
      <c r="P6321" s="30">
        <f>IFERROR(SUM(K6321:O6321)*VLOOKUP($A6321,HeadJournal!$A$1:$L$890,COLUMN(HeadJournal!H$1),0),0)</f>
        <v>0</v>
      </c>
      <c r="Q6321" s="29"/>
      <c r="R6321" s="31"/>
      <c r="S6321" s="31"/>
      <c r="T6321" s="95" t="str">
        <f t="shared" si="420"/>
        <v/>
      </c>
      <c r="U6321" s="32">
        <f t="shared" si="354"/>
        <v>0</v>
      </c>
      <c r="V6321" s="22" t="str">
        <f t="shared" si="355"/>
        <v/>
      </c>
      <c r="X6321" s="33"/>
      <c r="Y6321" s="33"/>
    </row>
    <row r="6322" spans="1:25" x14ac:dyDescent="0.2">
      <c r="A6322" s="93"/>
      <c r="B6322" s="94" t="str">
        <f>IFERROR(VLOOKUP($A6322,HeadJournal!$A$1:$NTR$890,COLUMN(HeadJournal!B$1),0),"")</f>
        <v/>
      </c>
      <c r="C6322" s="94" t="str">
        <f>IFERROR(VLOOKUP($A6322,HeadJournal!$A$1:$NTR$890,COLUMN(HeadJournal!C$1),0),"")</f>
        <v/>
      </c>
      <c r="D6322" s="125" t="str">
        <f>IFERROR(VLOOKUP($A6322,HeadJournal!$A$1:$NTR$890,COLUMN(HeadJournal!D$1),0),"")</f>
        <v/>
      </c>
      <c r="E6322" s="95" t="str">
        <f>IFERROR(VLOOKUP($A6322,HeadJournal!$A$1:$NTR$890,COLUMN(HeadJournal!G$1),0),"")</f>
        <v/>
      </c>
      <c r="F6322" s="95" t="str">
        <f t="shared" si="419"/>
        <v/>
      </c>
      <c r="G6322" s="97"/>
      <c r="H6322" s="161"/>
      <c r="I6322" s="97"/>
      <c r="J6322" s="97"/>
      <c r="K6322" s="29"/>
      <c r="L6322" s="29"/>
      <c r="M6322" s="30">
        <f>IFERROR(VLOOKUP($A6322,HeadJournal!$A$1:$J$890,COLUMN(HeadJournal!I$1),0)*($K6322+$L6322)/(SUMIF($A:$A,$A6322,$K:$K)+SUMIF($A:$A,$A6322,$L:$L)),0)</f>
        <v>0</v>
      </c>
      <c r="N6322" s="30">
        <f>IFERROR((VLOOKUP($A6322,HeadJournal!$A$1:$K$890,COLUMN(HeadJournal!K$1),0)-VLOOKUP($A6322,HeadJournal!$A$1:$K$890,COLUMN(HeadJournal!J$1),0))*($K6322+$L6322)/(SUMIF($A:$A,$A6322,$K:$K)+SUMIF($A:$A,$A6322,$L:$L)),0)</f>
        <v>0</v>
      </c>
      <c r="O6322" s="30">
        <f>IFERROR((VLOOKUP($A6322,HeadJournal!$A$1:$L$890,COLUMN(HeadJournal!L$1),0)*($K6322+$L6322)/(SUMIF($A:$A,$A6322,$K:$K)+SUMIF($A:$A,$A6322,$L:$L)))/VLOOKUP($A6322,HeadJournal!$A$1:$L$890,COLUMN(HeadJournal!H$1),0),0)</f>
        <v>0</v>
      </c>
      <c r="P6322" s="30">
        <f>IFERROR(SUM(K6322:O6322)*VLOOKUP($A6322,HeadJournal!$A$1:$L$890,COLUMN(HeadJournal!H$1),0),0)</f>
        <v>0</v>
      </c>
      <c r="Q6322" s="29"/>
      <c r="R6322" s="31"/>
      <c r="S6322" s="31"/>
      <c r="T6322" s="95" t="str">
        <f t="shared" si="420"/>
        <v/>
      </c>
      <c r="U6322" s="32">
        <f t="shared" si="354"/>
        <v>0</v>
      </c>
      <c r="V6322" s="22" t="str">
        <f t="shared" si="355"/>
        <v/>
      </c>
      <c r="X6322" s="33"/>
      <c r="Y6322" s="33"/>
    </row>
    <row r="6323" spans="1:25" x14ac:dyDescent="0.2">
      <c r="A6323" s="93"/>
      <c r="B6323" s="94" t="str">
        <f>IFERROR(VLOOKUP($A6323,HeadJournal!$A$1:$NTR$890,COLUMN(HeadJournal!B$1),0),"")</f>
        <v/>
      </c>
      <c r="C6323" s="94" t="str">
        <f>IFERROR(VLOOKUP($A6323,HeadJournal!$A$1:$NTR$890,COLUMN(HeadJournal!C$1),0),"")</f>
        <v/>
      </c>
      <c r="D6323" s="125" t="str">
        <f>IFERROR(VLOOKUP($A6323,HeadJournal!$A$1:$NTR$890,COLUMN(HeadJournal!D$1),0),"")</f>
        <v/>
      </c>
      <c r="E6323" s="95" t="str">
        <f>IFERROR(VLOOKUP($A6323,HeadJournal!$A$1:$NTR$890,COLUMN(HeadJournal!G$1),0),"")</f>
        <v/>
      </c>
      <c r="F6323" s="95" t="str">
        <f t="shared" ref="F6323:F6329" si="465">IFERROR(TEXT(E6323, "ГГГГ ММ"),"")</f>
        <v/>
      </c>
      <c r="G6323" s="97"/>
      <c r="H6323" s="161"/>
      <c r="I6323" s="97"/>
      <c r="J6323" s="97"/>
      <c r="K6323" s="29"/>
      <c r="L6323" s="29"/>
      <c r="M6323" s="30">
        <f>IFERROR(VLOOKUP($A6323,HeadJournal!$A$1:$J$890,COLUMN(HeadJournal!I$1),0)*($K6323+$L6323)/(SUMIF($A:$A,$A6323,$K:$K)+SUMIF($A:$A,$A6323,$L:$L)),0)</f>
        <v>0</v>
      </c>
      <c r="N6323" s="30">
        <f>IFERROR((VLOOKUP($A6323,HeadJournal!$A$1:$K$890,COLUMN(HeadJournal!K$1),0)-VLOOKUP($A6323,HeadJournal!$A$1:$K$890,COLUMN(HeadJournal!J$1),0))*($K6323+$L6323)/(SUMIF($A:$A,$A6323,$K:$K)+SUMIF($A:$A,$A6323,$L:$L)),0)</f>
        <v>0</v>
      </c>
      <c r="O6323" s="30">
        <f>IFERROR((VLOOKUP($A6323,HeadJournal!$A$1:$L$890,COLUMN(HeadJournal!L$1),0)*($K6323+$L6323)/(SUMIF($A:$A,$A6323,$K:$K)+SUMIF($A:$A,$A6323,$L:$L)))/VLOOKUP($A6323,HeadJournal!$A$1:$L$890,COLUMN(HeadJournal!H$1),0),0)</f>
        <v>0</v>
      </c>
      <c r="P6323" s="30">
        <f>IFERROR(SUM(K6323:O6323)*VLOOKUP($A6323,HeadJournal!$A$1:$L$890,COLUMN(HeadJournal!H$1),0),0)</f>
        <v>0</v>
      </c>
      <c r="Q6323" s="29"/>
      <c r="R6323" s="31"/>
      <c r="S6323" s="31"/>
      <c r="T6323" s="95" t="str">
        <f t="shared" ref="T6323:T6329" si="466">IF(R6323="","",TEXT(R6323,"ГГГГ ММ"))</f>
        <v/>
      </c>
      <c r="U6323" s="32">
        <f t="shared" ref="U6323:U6329" si="467">Q6323-P6323</f>
        <v>0</v>
      </c>
      <c r="V6323" s="22" t="str">
        <f t="shared" ref="V6323:V6329" si="468">IF(Q6323&lt;&gt;0,IFERROR(U6323/P6323,""),"")</f>
        <v/>
      </c>
      <c r="X6323" s="33"/>
      <c r="Y6323" s="33"/>
    </row>
    <row r="6324" spans="1:25" x14ac:dyDescent="0.2">
      <c r="A6324" s="93"/>
      <c r="B6324" s="94" t="str">
        <f>IFERROR(VLOOKUP($A6324,HeadJournal!$A$1:$NTR$890,COLUMN(HeadJournal!B$1),0),"")</f>
        <v/>
      </c>
      <c r="C6324" s="94" t="str">
        <f>IFERROR(VLOOKUP($A6324,HeadJournal!$A$1:$NTR$890,COLUMN(HeadJournal!C$1),0),"")</f>
        <v/>
      </c>
      <c r="D6324" s="125" t="str">
        <f>IFERROR(VLOOKUP($A6324,HeadJournal!$A$1:$NTR$890,COLUMN(HeadJournal!D$1),0),"")</f>
        <v/>
      </c>
      <c r="E6324" s="95" t="str">
        <f>IFERROR(VLOOKUP($A6324,HeadJournal!$A$1:$NTR$890,COLUMN(HeadJournal!G$1),0),"")</f>
        <v/>
      </c>
      <c r="F6324" s="95" t="str">
        <f t="shared" si="465"/>
        <v/>
      </c>
      <c r="G6324" s="97"/>
      <c r="H6324" s="161"/>
      <c r="I6324" s="97"/>
      <c r="J6324" s="97"/>
      <c r="K6324" s="29"/>
      <c r="L6324" s="29"/>
      <c r="M6324" s="30">
        <f>IFERROR(VLOOKUP($A6324,HeadJournal!$A$1:$J$890,COLUMN(HeadJournal!I$1),0)*($K6324+$L6324)/(SUMIF($A:$A,$A6324,$K:$K)+SUMIF($A:$A,$A6324,$L:$L)),0)</f>
        <v>0</v>
      </c>
      <c r="N6324" s="30">
        <f>IFERROR((VLOOKUP($A6324,HeadJournal!$A$1:$K$890,COLUMN(HeadJournal!K$1),0)-VLOOKUP($A6324,HeadJournal!$A$1:$K$890,COLUMN(HeadJournal!J$1),0))*($K6324+$L6324)/(SUMIF($A:$A,$A6324,$K:$K)+SUMIF($A:$A,$A6324,$L:$L)),0)</f>
        <v>0</v>
      </c>
      <c r="O6324" s="30">
        <f>IFERROR((VLOOKUP($A6324,HeadJournal!$A$1:$L$890,COLUMN(HeadJournal!L$1),0)*($K6324+$L6324)/(SUMIF($A:$A,$A6324,$K:$K)+SUMIF($A:$A,$A6324,$L:$L)))/VLOOKUP($A6324,HeadJournal!$A$1:$L$890,COLUMN(HeadJournal!H$1),0),0)</f>
        <v>0</v>
      </c>
      <c r="P6324" s="30">
        <f>IFERROR(SUM(K6324:O6324)*VLOOKUP($A6324,HeadJournal!$A$1:$L$890,COLUMN(HeadJournal!H$1),0),0)</f>
        <v>0</v>
      </c>
      <c r="Q6324" s="29"/>
      <c r="R6324" s="31"/>
      <c r="S6324" s="31"/>
      <c r="T6324" s="95" t="str">
        <f t="shared" si="466"/>
        <v/>
      </c>
      <c r="U6324" s="32">
        <f t="shared" si="467"/>
        <v>0</v>
      </c>
      <c r="V6324" s="22" t="str">
        <f t="shared" si="468"/>
        <v/>
      </c>
      <c r="X6324" s="33"/>
      <c r="Y6324" s="33"/>
    </row>
    <row r="6325" spans="1:25" x14ac:dyDescent="0.2">
      <c r="A6325" s="93"/>
      <c r="B6325" s="94" t="str">
        <f>IFERROR(VLOOKUP($A6325,HeadJournal!$A$1:$NTR$890,COLUMN(HeadJournal!B$1),0),"")</f>
        <v/>
      </c>
      <c r="C6325" s="94" t="str">
        <f>IFERROR(VLOOKUP($A6325,HeadJournal!$A$1:$NTR$890,COLUMN(HeadJournal!C$1),0),"")</f>
        <v/>
      </c>
      <c r="D6325" s="125" t="str">
        <f>IFERROR(VLOOKUP($A6325,HeadJournal!$A$1:$NTR$890,COLUMN(HeadJournal!D$1),0),"")</f>
        <v/>
      </c>
      <c r="E6325" s="95" t="str">
        <f>IFERROR(VLOOKUP($A6325,HeadJournal!$A$1:$NTR$890,COLUMN(HeadJournal!G$1),0),"")</f>
        <v/>
      </c>
      <c r="F6325" s="95" t="str">
        <f t="shared" si="465"/>
        <v/>
      </c>
      <c r="G6325" s="97"/>
      <c r="H6325" s="161"/>
      <c r="I6325" s="97"/>
      <c r="J6325" s="97"/>
      <c r="K6325" s="29"/>
      <c r="L6325" s="29"/>
      <c r="M6325" s="30">
        <f>IFERROR(VLOOKUP($A6325,HeadJournal!$A$1:$J$890,COLUMN(HeadJournal!I$1),0)*($K6325+$L6325)/(SUMIF($A:$A,$A6325,$K:$K)+SUMIF($A:$A,$A6325,$L:$L)),0)</f>
        <v>0</v>
      </c>
      <c r="N6325" s="30">
        <f>IFERROR((VLOOKUP($A6325,HeadJournal!$A$1:$K$890,COLUMN(HeadJournal!K$1),0)-VLOOKUP($A6325,HeadJournal!$A$1:$K$890,COLUMN(HeadJournal!J$1),0))*($K6325+$L6325)/(SUMIF($A:$A,$A6325,$K:$K)+SUMIF($A:$A,$A6325,$L:$L)),0)</f>
        <v>0</v>
      </c>
      <c r="O6325" s="30">
        <f>IFERROR((VLOOKUP($A6325,HeadJournal!$A$1:$L$890,COLUMN(HeadJournal!L$1),0)*($K6325+$L6325)/(SUMIF($A:$A,$A6325,$K:$K)+SUMIF($A:$A,$A6325,$L:$L)))/VLOOKUP($A6325,HeadJournal!$A$1:$L$890,COLUMN(HeadJournal!H$1),0),0)</f>
        <v>0</v>
      </c>
      <c r="P6325" s="30">
        <f>IFERROR(SUM(K6325:O6325)*VLOOKUP($A6325,HeadJournal!$A$1:$L$890,COLUMN(HeadJournal!H$1),0),0)</f>
        <v>0</v>
      </c>
      <c r="Q6325" s="29"/>
      <c r="R6325" s="31"/>
      <c r="S6325" s="31"/>
      <c r="T6325" s="95" t="str">
        <f t="shared" si="466"/>
        <v/>
      </c>
      <c r="U6325" s="32">
        <f t="shared" si="467"/>
        <v>0</v>
      </c>
      <c r="V6325" s="22" t="str">
        <f t="shared" si="468"/>
        <v/>
      </c>
      <c r="X6325" s="33"/>
      <c r="Y6325" s="33"/>
    </row>
    <row r="6326" spans="1:25" x14ac:dyDescent="0.2">
      <c r="A6326" s="93"/>
      <c r="B6326" s="94" t="str">
        <f>IFERROR(VLOOKUP($A6326,HeadJournal!$A$1:$NTR$890,COLUMN(HeadJournal!B$1),0),"")</f>
        <v/>
      </c>
      <c r="C6326" s="94" t="str">
        <f>IFERROR(VLOOKUP($A6326,HeadJournal!$A$1:$NTR$890,COLUMN(HeadJournal!C$1),0),"")</f>
        <v/>
      </c>
      <c r="D6326" s="125" t="str">
        <f>IFERROR(VLOOKUP($A6326,HeadJournal!$A$1:$NTR$890,COLUMN(HeadJournal!D$1),0),"")</f>
        <v/>
      </c>
      <c r="E6326" s="95" t="str">
        <f>IFERROR(VLOOKUP($A6326,HeadJournal!$A$1:$NTR$890,COLUMN(HeadJournal!G$1),0),"")</f>
        <v/>
      </c>
      <c r="F6326" s="95" t="str">
        <f t="shared" si="465"/>
        <v/>
      </c>
      <c r="G6326" s="97"/>
      <c r="H6326" s="161"/>
      <c r="I6326" s="97"/>
      <c r="J6326" s="97"/>
      <c r="K6326" s="29"/>
      <c r="L6326" s="29"/>
      <c r="M6326" s="30">
        <f>IFERROR(VLOOKUP($A6326,HeadJournal!$A$1:$J$890,COLUMN(HeadJournal!I$1),0)*($K6326+$L6326)/(SUMIF($A:$A,$A6326,$K:$K)+SUMIF($A:$A,$A6326,$L:$L)),0)</f>
        <v>0</v>
      </c>
      <c r="N6326" s="30">
        <f>IFERROR((VLOOKUP($A6326,HeadJournal!$A$1:$K$890,COLUMN(HeadJournal!K$1),0)-VLOOKUP($A6326,HeadJournal!$A$1:$K$890,COLUMN(HeadJournal!J$1),0))*($K6326+$L6326)/(SUMIF($A:$A,$A6326,$K:$K)+SUMIF($A:$A,$A6326,$L:$L)),0)</f>
        <v>0</v>
      </c>
      <c r="O6326" s="30">
        <f>IFERROR((VLOOKUP($A6326,HeadJournal!$A$1:$L$890,COLUMN(HeadJournal!L$1),0)*($K6326+$L6326)/(SUMIF($A:$A,$A6326,$K:$K)+SUMIF($A:$A,$A6326,$L:$L)))/VLOOKUP($A6326,HeadJournal!$A$1:$L$890,COLUMN(HeadJournal!H$1),0),0)</f>
        <v>0</v>
      </c>
      <c r="P6326" s="30">
        <f>IFERROR(SUM(K6326:O6326)*VLOOKUP($A6326,HeadJournal!$A$1:$L$890,COLUMN(HeadJournal!H$1),0),0)</f>
        <v>0</v>
      </c>
      <c r="Q6326" s="29"/>
      <c r="R6326" s="31"/>
      <c r="S6326" s="31"/>
      <c r="T6326" s="95" t="str">
        <f t="shared" si="466"/>
        <v/>
      </c>
      <c r="U6326" s="32">
        <f t="shared" si="467"/>
        <v>0</v>
      </c>
      <c r="V6326" s="22" t="str">
        <f t="shared" si="468"/>
        <v/>
      </c>
      <c r="X6326" s="33"/>
      <c r="Y6326" s="33"/>
    </row>
    <row r="6327" spans="1:25" x14ac:dyDescent="0.2">
      <c r="A6327" s="93"/>
      <c r="B6327" s="94" t="str">
        <f>IFERROR(VLOOKUP($A6327,HeadJournal!$A$1:$NTR$890,COLUMN(HeadJournal!B$1),0),"")</f>
        <v/>
      </c>
      <c r="C6327" s="94" t="str">
        <f>IFERROR(VLOOKUP($A6327,HeadJournal!$A$1:$NTR$890,COLUMN(HeadJournal!C$1),0),"")</f>
        <v/>
      </c>
      <c r="D6327" s="125" t="str">
        <f>IFERROR(VLOOKUP($A6327,HeadJournal!$A$1:$NTR$890,COLUMN(HeadJournal!D$1),0),"")</f>
        <v/>
      </c>
      <c r="E6327" s="95" t="str">
        <f>IFERROR(VLOOKUP($A6327,HeadJournal!$A$1:$NTR$890,COLUMN(HeadJournal!G$1),0),"")</f>
        <v/>
      </c>
      <c r="F6327" s="95" t="str">
        <f t="shared" si="465"/>
        <v/>
      </c>
      <c r="G6327" s="97"/>
      <c r="H6327" s="161"/>
      <c r="I6327" s="97"/>
      <c r="J6327" s="97"/>
      <c r="K6327" s="29"/>
      <c r="L6327" s="29"/>
      <c r="M6327" s="30">
        <f>IFERROR(VLOOKUP($A6327,HeadJournal!$A$1:$J$890,COLUMN(HeadJournal!I$1),0)*($K6327+$L6327)/(SUMIF($A:$A,$A6327,$K:$K)+SUMIF($A:$A,$A6327,$L:$L)),0)</f>
        <v>0</v>
      </c>
      <c r="N6327" s="30">
        <f>IFERROR((VLOOKUP($A6327,HeadJournal!$A$1:$K$890,COLUMN(HeadJournal!K$1),0)-VLOOKUP($A6327,HeadJournal!$A$1:$K$890,COLUMN(HeadJournal!J$1),0))*($K6327+$L6327)/(SUMIF($A:$A,$A6327,$K:$K)+SUMIF($A:$A,$A6327,$L:$L)),0)</f>
        <v>0</v>
      </c>
      <c r="O6327" s="30">
        <f>IFERROR((VLOOKUP($A6327,HeadJournal!$A$1:$L$890,COLUMN(HeadJournal!L$1),0)*($K6327+$L6327)/(SUMIF($A:$A,$A6327,$K:$K)+SUMIF($A:$A,$A6327,$L:$L)))/VLOOKUP($A6327,HeadJournal!$A$1:$L$890,COLUMN(HeadJournal!H$1),0),0)</f>
        <v>0</v>
      </c>
      <c r="P6327" s="30">
        <f>IFERROR(SUM(K6327:O6327)*VLOOKUP($A6327,HeadJournal!$A$1:$L$890,COLUMN(HeadJournal!H$1),0),0)</f>
        <v>0</v>
      </c>
      <c r="Q6327" s="29"/>
      <c r="R6327" s="31"/>
      <c r="S6327" s="31"/>
      <c r="T6327" s="95" t="str">
        <f t="shared" si="466"/>
        <v/>
      </c>
      <c r="U6327" s="32">
        <f t="shared" si="467"/>
        <v>0</v>
      </c>
      <c r="V6327" s="22" t="str">
        <f t="shared" si="468"/>
        <v/>
      </c>
      <c r="X6327" s="33"/>
      <c r="Y6327" s="33"/>
    </row>
    <row r="6328" spans="1:25" x14ac:dyDescent="0.2">
      <c r="A6328" s="93"/>
      <c r="B6328" s="94" t="str">
        <f>IFERROR(VLOOKUP($A6328,HeadJournal!$A$1:$NTR$890,COLUMN(HeadJournal!B$1),0),"")</f>
        <v/>
      </c>
      <c r="C6328" s="94" t="str">
        <f>IFERROR(VLOOKUP($A6328,HeadJournal!$A$1:$NTR$890,COLUMN(HeadJournal!C$1),0),"")</f>
        <v/>
      </c>
      <c r="D6328" s="125" t="str">
        <f>IFERROR(VLOOKUP($A6328,HeadJournal!$A$1:$NTR$890,COLUMN(HeadJournal!D$1),0),"")</f>
        <v/>
      </c>
      <c r="E6328" s="95" t="str">
        <f>IFERROR(VLOOKUP($A6328,HeadJournal!$A$1:$NTR$890,COLUMN(HeadJournal!G$1),0),"")</f>
        <v/>
      </c>
      <c r="F6328" s="95" t="str">
        <f t="shared" si="465"/>
        <v/>
      </c>
      <c r="G6328" s="97"/>
      <c r="H6328" s="161"/>
      <c r="I6328" s="97"/>
      <c r="J6328" s="97"/>
      <c r="K6328" s="29"/>
      <c r="L6328" s="29"/>
      <c r="M6328" s="30">
        <f>IFERROR(VLOOKUP($A6328,HeadJournal!$A$1:$J$890,COLUMN(HeadJournal!I$1),0)*($K6328+$L6328)/(SUMIF($A:$A,$A6328,$K:$K)+SUMIF($A:$A,$A6328,$L:$L)),0)</f>
        <v>0</v>
      </c>
      <c r="N6328" s="30">
        <f>IFERROR((VLOOKUP($A6328,HeadJournal!$A$1:$K$890,COLUMN(HeadJournal!K$1),0)-VLOOKUP($A6328,HeadJournal!$A$1:$K$890,COLUMN(HeadJournal!J$1),0))*($K6328+$L6328)/(SUMIF($A:$A,$A6328,$K:$K)+SUMIF($A:$A,$A6328,$L:$L)),0)</f>
        <v>0</v>
      </c>
      <c r="O6328" s="30">
        <f>IFERROR((VLOOKUP($A6328,HeadJournal!$A$1:$L$890,COLUMN(HeadJournal!L$1),0)*($K6328+$L6328)/(SUMIF($A:$A,$A6328,$K:$K)+SUMIF($A:$A,$A6328,$L:$L)))/VLOOKUP($A6328,HeadJournal!$A$1:$L$890,COLUMN(HeadJournal!H$1),0),0)</f>
        <v>0</v>
      </c>
      <c r="P6328" s="30">
        <f>IFERROR(SUM(K6328:O6328)*VLOOKUP($A6328,HeadJournal!$A$1:$L$890,COLUMN(HeadJournal!H$1),0),0)</f>
        <v>0</v>
      </c>
      <c r="Q6328" s="29"/>
      <c r="R6328" s="31"/>
      <c r="S6328" s="31"/>
      <c r="T6328" s="95" t="str">
        <f t="shared" si="466"/>
        <v/>
      </c>
      <c r="U6328" s="32">
        <f t="shared" si="467"/>
        <v>0</v>
      </c>
      <c r="V6328" s="22" t="str">
        <f t="shared" si="468"/>
        <v/>
      </c>
      <c r="X6328" s="33"/>
      <c r="Y6328" s="33"/>
    </row>
    <row r="6329" spans="1:25" x14ac:dyDescent="0.2">
      <c r="A6329" s="93"/>
      <c r="B6329" s="94" t="str">
        <f>IFERROR(VLOOKUP($A6329,HeadJournal!$A$1:$NTR$890,COLUMN(HeadJournal!B$1),0),"")</f>
        <v/>
      </c>
      <c r="C6329" s="94" t="str">
        <f>IFERROR(VLOOKUP($A6329,HeadJournal!$A$1:$NTR$890,COLUMN(HeadJournal!C$1),0),"")</f>
        <v/>
      </c>
      <c r="D6329" s="125" t="str">
        <f>IFERROR(VLOOKUP($A6329,HeadJournal!$A$1:$NTR$890,COLUMN(HeadJournal!D$1),0),"")</f>
        <v/>
      </c>
      <c r="E6329" s="95" t="str">
        <f>IFERROR(VLOOKUP($A6329,HeadJournal!$A$1:$NTR$890,COLUMN(HeadJournal!G$1),0),"")</f>
        <v/>
      </c>
      <c r="F6329" s="95" t="str">
        <f t="shared" si="465"/>
        <v/>
      </c>
      <c r="G6329" s="97"/>
      <c r="H6329" s="161"/>
      <c r="I6329" s="97"/>
      <c r="J6329" s="97"/>
      <c r="K6329" s="29"/>
      <c r="L6329" s="29"/>
      <c r="M6329" s="30">
        <f>IFERROR(VLOOKUP($A6329,HeadJournal!$A$1:$J$890,COLUMN(HeadJournal!I$1),0)*($K6329+$L6329)/(SUMIF($A:$A,$A6329,$K:$K)+SUMIF($A:$A,$A6329,$L:$L)),0)</f>
        <v>0</v>
      </c>
      <c r="N6329" s="30">
        <f>IFERROR((VLOOKUP($A6329,HeadJournal!$A$1:$K$890,COLUMN(HeadJournal!K$1),0)-VLOOKUP($A6329,HeadJournal!$A$1:$K$890,COLUMN(HeadJournal!J$1),0))*($K6329+$L6329)/(SUMIF($A:$A,$A6329,$K:$K)+SUMIF($A:$A,$A6329,$L:$L)),0)</f>
        <v>0</v>
      </c>
      <c r="O6329" s="30">
        <f>IFERROR((VLOOKUP($A6329,HeadJournal!$A$1:$L$890,COLUMN(HeadJournal!L$1),0)*($K6329+$L6329)/(SUMIF($A:$A,$A6329,$K:$K)+SUMIF($A:$A,$A6329,$L:$L)))/VLOOKUP($A6329,HeadJournal!$A$1:$L$890,COLUMN(HeadJournal!H$1),0),0)</f>
        <v>0</v>
      </c>
      <c r="P6329" s="30">
        <f>IFERROR(SUM(K6329:O6329)*VLOOKUP($A6329,HeadJournal!$A$1:$L$890,COLUMN(HeadJournal!H$1),0),0)</f>
        <v>0</v>
      </c>
      <c r="Q6329" s="29"/>
      <c r="R6329" s="31"/>
      <c r="S6329" s="31"/>
      <c r="T6329" s="95" t="str">
        <f t="shared" si="466"/>
        <v/>
      </c>
      <c r="U6329" s="32">
        <f t="shared" si="467"/>
        <v>0</v>
      </c>
      <c r="V6329" s="22" t="str">
        <f t="shared" si="468"/>
        <v/>
      </c>
      <c r="X6329" s="33"/>
      <c r="Y6329" s="33"/>
    </row>
    <row r="6330" spans="1:25" x14ac:dyDescent="0.2">
      <c r="A6330" s="93"/>
      <c r="B6330" s="94" t="str">
        <f>IFERROR(VLOOKUP($A6330,HeadJournal!$A$1:$NTR$890,COLUMN(HeadJournal!B$1),0),"")</f>
        <v/>
      </c>
      <c r="C6330" s="94" t="str">
        <f>IFERROR(VLOOKUP($A6330,HeadJournal!$A$1:$NTR$890,COLUMN(HeadJournal!C$1),0),"")</f>
        <v/>
      </c>
      <c r="D6330" s="125" t="str">
        <f>IFERROR(VLOOKUP($A6330,HeadJournal!$A$1:$NTR$890,COLUMN(HeadJournal!D$1),0),"")</f>
        <v/>
      </c>
      <c r="E6330" s="95" t="str">
        <f>IFERROR(VLOOKUP($A6330,HeadJournal!$A$1:$NTR$890,COLUMN(HeadJournal!G$1),0),"")</f>
        <v/>
      </c>
      <c r="F6330" s="95" t="str">
        <f t="shared" ref="F6330:F6336" si="469">IFERROR(TEXT(E6330, "ГГГГ ММ"),"")</f>
        <v/>
      </c>
      <c r="G6330" s="97"/>
      <c r="H6330" s="161"/>
      <c r="I6330" s="97"/>
      <c r="J6330" s="97"/>
      <c r="K6330" s="29"/>
      <c r="L6330" s="29"/>
      <c r="M6330" s="30">
        <f>IFERROR(VLOOKUP($A6330,HeadJournal!$A$1:$J$890,COLUMN(HeadJournal!I$1),0)*($K6330+$L6330)/(SUMIF($A:$A,$A6330,$K:$K)+SUMIF($A:$A,$A6330,$L:$L)),0)</f>
        <v>0</v>
      </c>
      <c r="N6330" s="30">
        <f>IFERROR((VLOOKUP($A6330,HeadJournal!$A$1:$K$890,COLUMN(HeadJournal!K$1),0)-VLOOKUP($A6330,HeadJournal!$A$1:$K$890,COLUMN(HeadJournal!J$1),0))*($K6330+$L6330)/(SUMIF($A:$A,$A6330,$K:$K)+SUMIF($A:$A,$A6330,$L:$L)),0)</f>
        <v>0</v>
      </c>
      <c r="O6330" s="30">
        <f>IFERROR((VLOOKUP($A6330,HeadJournal!$A$1:$L$890,COLUMN(HeadJournal!L$1),0)*($K6330+$L6330)/(SUMIF($A:$A,$A6330,$K:$K)+SUMIF($A:$A,$A6330,$L:$L)))/VLOOKUP($A6330,HeadJournal!$A$1:$L$890,COLUMN(HeadJournal!H$1),0),0)</f>
        <v>0</v>
      </c>
      <c r="P6330" s="30">
        <f>IFERROR(SUM(K6330:O6330)*VLOOKUP($A6330,HeadJournal!$A$1:$L$890,COLUMN(HeadJournal!H$1),0),0)</f>
        <v>0</v>
      </c>
      <c r="Q6330" s="29"/>
      <c r="R6330" s="31"/>
      <c r="S6330" s="31"/>
      <c r="T6330" s="95" t="str">
        <f t="shared" ref="T6330:T6336" si="470">IF(R6330="","",TEXT(R6330,"ГГГГ ММ"))</f>
        <v/>
      </c>
      <c r="U6330" s="32">
        <f t="shared" ref="U6330:U6336" si="471">Q6330-P6330</f>
        <v>0</v>
      </c>
      <c r="V6330" s="22" t="str">
        <f t="shared" ref="V6330:V6336" si="472">IF(Q6330&lt;&gt;0,IFERROR(U6330/P6330,""),"")</f>
        <v/>
      </c>
      <c r="X6330" s="33"/>
      <c r="Y6330" s="33"/>
    </row>
    <row r="6331" spans="1:25" x14ac:dyDescent="0.2">
      <c r="A6331" s="93"/>
      <c r="B6331" s="94" t="str">
        <f>IFERROR(VLOOKUP($A6331,HeadJournal!$A$1:$NTR$890,COLUMN(HeadJournal!B$1),0),"")</f>
        <v/>
      </c>
      <c r="C6331" s="94" t="str">
        <f>IFERROR(VLOOKUP($A6331,HeadJournal!$A$1:$NTR$890,COLUMN(HeadJournal!C$1),0),"")</f>
        <v/>
      </c>
      <c r="D6331" s="125" t="str">
        <f>IFERROR(VLOOKUP($A6331,HeadJournal!$A$1:$NTR$890,COLUMN(HeadJournal!D$1),0),"")</f>
        <v/>
      </c>
      <c r="E6331" s="95" t="str">
        <f>IFERROR(VLOOKUP($A6331,HeadJournal!$A$1:$NTR$890,COLUMN(HeadJournal!G$1),0),"")</f>
        <v/>
      </c>
      <c r="F6331" s="95" t="str">
        <f t="shared" si="469"/>
        <v/>
      </c>
      <c r="G6331" s="97"/>
      <c r="H6331" s="161"/>
      <c r="I6331" s="97"/>
      <c r="J6331" s="97"/>
      <c r="K6331" s="29"/>
      <c r="L6331" s="29"/>
      <c r="M6331" s="30">
        <f>IFERROR(VLOOKUP($A6331,HeadJournal!$A$1:$J$890,COLUMN(HeadJournal!I$1),0)*($K6331+$L6331)/(SUMIF($A:$A,$A6331,$K:$K)+SUMIF($A:$A,$A6331,$L:$L)),0)</f>
        <v>0</v>
      </c>
      <c r="N6331" s="30">
        <f>IFERROR((VLOOKUP($A6331,HeadJournal!$A$1:$K$890,COLUMN(HeadJournal!K$1),0)-VLOOKUP($A6331,HeadJournal!$A$1:$K$890,COLUMN(HeadJournal!J$1),0))*($K6331+$L6331)/(SUMIF($A:$A,$A6331,$K:$K)+SUMIF($A:$A,$A6331,$L:$L)),0)</f>
        <v>0</v>
      </c>
      <c r="O6331" s="30">
        <f>IFERROR((VLOOKUP($A6331,HeadJournal!$A$1:$L$890,COLUMN(HeadJournal!L$1),0)*($K6331+$L6331)/(SUMIF($A:$A,$A6331,$K:$K)+SUMIF($A:$A,$A6331,$L:$L)))/VLOOKUP($A6331,HeadJournal!$A$1:$L$890,COLUMN(HeadJournal!H$1),0),0)</f>
        <v>0</v>
      </c>
      <c r="P6331" s="30">
        <f>IFERROR(SUM(K6331:O6331)*VLOOKUP($A6331,HeadJournal!$A$1:$L$890,COLUMN(HeadJournal!H$1),0),0)</f>
        <v>0</v>
      </c>
      <c r="Q6331" s="29"/>
      <c r="R6331" s="31"/>
      <c r="S6331" s="31"/>
      <c r="T6331" s="95" t="str">
        <f t="shared" si="470"/>
        <v/>
      </c>
      <c r="U6331" s="32">
        <f t="shared" si="471"/>
        <v>0</v>
      </c>
      <c r="V6331" s="22" t="str">
        <f t="shared" si="472"/>
        <v/>
      </c>
      <c r="X6331" s="33"/>
      <c r="Y6331" s="33"/>
    </row>
    <row r="6332" spans="1:25" x14ac:dyDescent="0.2">
      <c r="A6332" s="93"/>
      <c r="B6332" s="94" t="str">
        <f>IFERROR(VLOOKUP($A6332,HeadJournal!$A$1:$NTR$890,COLUMN(HeadJournal!B$1),0),"")</f>
        <v/>
      </c>
      <c r="C6332" s="94" t="str">
        <f>IFERROR(VLOOKUP($A6332,HeadJournal!$A$1:$NTR$890,COLUMN(HeadJournal!C$1),0),"")</f>
        <v/>
      </c>
      <c r="D6332" s="125" t="str">
        <f>IFERROR(VLOOKUP($A6332,HeadJournal!$A$1:$NTR$890,COLUMN(HeadJournal!D$1),0),"")</f>
        <v/>
      </c>
      <c r="E6332" s="95" t="str">
        <f>IFERROR(VLOOKUP($A6332,HeadJournal!$A$1:$NTR$890,COLUMN(HeadJournal!G$1),0),"")</f>
        <v/>
      </c>
      <c r="F6332" s="95" t="str">
        <f t="shared" si="469"/>
        <v/>
      </c>
      <c r="G6332" s="97"/>
      <c r="H6332" s="161"/>
      <c r="I6332" s="97"/>
      <c r="J6332" s="97"/>
      <c r="K6332" s="29"/>
      <c r="L6332" s="29"/>
      <c r="M6332" s="30">
        <f>IFERROR(VLOOKUP($A6332,HeadJournal!$A$1:$J$890,COLUMN(HeadJournal!I$1),0)*($K6332+$L6332)/(SUMIF($A:$A,$A6332,$K:$K)+SUMIF($A:$A,$A6332,$L:$L)),0)</f>
        <v>0</v>
      </c>
      <c r="N6332" s="30">
        <f>IFERROR((VLOOKUP($A6332,HeadJournal!$A$1:$K$890,COLUMN(HeadJournal!K$1),0)-VLOOKUP($A6332,HeadJournal!$A$1:$K$890,COLUMN(HeadJournal!J$1),0))*($K6332+$L6332)/(SUMIF($A:$A,$A6332,$K:$K)+SUMIF($A:$A,$A6332,$L:$L)),0)</f>
        <v>0</v>
      </c>
      <c r="O6332" s="30">
        <f>IFERROR((VLOOKUP($A6332,HeadJournal!$A$1:$L$890,COLUMN(HeadJournal!L$1),0)*($K6332+$L6332)/(SUMIF($A:$A,$A6332,$K:$K)+SUMIF($A:$A,$A6332,$L:$L)))/VLOOKUP($A6332,HeadJournal!$A$1:$L$890,COLUMN(HeadJournal!H$1),0),0)</f>
        <v>0</v>
      </c>
      <c r="P6332" s="30">
        <f>IFERROR(SUM(K6332:O6332)*VLOOKUP($A6332,HeadJournal!$A$1:$L$890,COLUMN(HeadJournal!H$1),0),0)</f>
        <v>0</v>
      </c>
      <c r="Q6332" s="29"/>
      <c r="R6332" s="31"/>
      <c r="S6332" s="31"/>
      <c r="T6332" s="95" t="str">
        <f t="shared" si="470"/>
        <v/>
      </c>
      <c r="U6332" s="32">
        <f t="shared" si="471"/>
        <v>0</v>
      </c>
      <c r="V6332" s="22" t="str">
        <f t="shared" si="472"/>
        <v/>
      </c>
      <c r="X6332" s="33"/>
      <c r="Y6332" s="33"/>
    </row>
    <row r="6333" spans="1:25" x14ac:dyDescent="0.2">
      <c r="A6333" s="93"/>
      <c r="B6333" s="94" t="str">
        <f>IFERROR(VLOOKUP($A6333,HeadJournal!$A$1:$NTR$890,COLUMN(HeadJournal!B$1),0),"")</f>
        <v/>
      </c>
      <c r="C6333" s="94" t="str">
        <f>IFERROR(VLOOKUP($A6333,HeadJournal!$A$1:$NTR$890,COLUMN(HeadJournal!C$1),0),"")</f>
        <v/>
      </c>
      <c r="D6333" s="125" t="str">
        <f>IFERROR(VLOOKUP($A6333,HeadJournal!$A$1:$NTR$890,COLUMN(HeadJournal!D$1),0),"")</f>
        <v/>
      </c>
      <c r="E6333" s="95" t="str">
        <f>IFERROR(VLOOKUP($A6333,HeadJournal!$A$1:$NTR$890,COLUMN(HeadJournal!G$1),0),"")</f>
        <v/>
      </c>
      <c r="F6333" s="95" t="str">
        <f t="shared" si="469"/>
        <v/>
      </c>
      <c r="G6333" s="97"/>
      <c r="H6333" s="161"/>
      <c r="I6333" s="97"/>
      <c r="J6333" s="97"/>
      <c r="K6333" s="29"/>
      <c r="L6333" s="29"/>
      <c r="M6333" s="30">
        <f>IFERROR(VLOOKUP($A6333,HeadJournal!$A$1:$J$890,COLUMN(HeadJournal!I$1),0)*($K6333+$L6333)/(SUMIF($A:$A,$A6333,$K:$K)+SUMIF($A:$A,$A6333,$L:$L)),0)</f>
        <v>0</v>
      </c>
      <c r="N6333" s="30">
        <f>IFERROR((VLOOKUP($A6333,HeadJournal!$A$1:$K$890,COLUMN(HeadJournal!K$1),0)-VLOOKUP($A6333,HeadJournal!$A$1:$K$890,COLUMN(HeadJournal!J$1),0))*($K6333+$L6333)/(SUMIF($A:$A,$A6333,$K:$K)+SUMIF($A:$A,$A6333,$L:$L)),0)</f>
        <v>0</v>
      </c>
      <c r="O6333" s="30">
        <f>IFERROR((VLOOKUP($A6333,HeadJournal!$A$1:$L$890,COLUMN(HeadJournal!L$1),0)*($K6333+$L6333)/(SUMIF($A:$A,$A6333,$K:$K)+SUMIF($A:$A,$A6333,$L:$L)))/VLOOKUP($A6333,HeadJournal!$A$1:$L$890,COLUMN(HeadJournal!H$1),0),0)</f>
        <v>0</v>
      </c>
      <c r="P6333" s="30">
        <f>IFERROR(SUM(K6333:O6333)*VLOOKUP($A6333,HeadJournal!$A$1:$L$890,COLUMN(HeadJournal!H$1),0),0)</f>
        <v>0</v>
      </c>
      <c r="Q6333" s="29"/>
      <c r="R6333" s="31"/>
      <c r="S6333" s="31"/>
      <c r="T6333" s="95" t="str">
        <f t="shared" si="470"/>
        <v/>
      </c>
      <c r="U6333" s="32">
        <f t="shared" si="471"/>
        <v>0</v>
      </c>
      <c r="V6333" s="22" t="str">
        <f t="shared" si="472"/>
        <v/>
      </c>
      <c r="X6333" s="33"/>
      <c r="Y6333" s="33"/>
    </row>
    <row r="6334" spans="1:25" x14ac:dyDescent="0.2">
      <c r="A6334" s="93"/>
      <c r="B6334" s="94" t="str">
        <f>IFERROR(VLOOKUP($A6334,HeadJournal!$A$1:$NTR$890,COLUMN(HeadJournal!B$1),0),"")</f>
        <v/>
      </c>
      <c r="C6334" s="94" t="str">
        <f>IFERROR(VLOOKUP($A6334,HeadJournal!$A$1:$NTR$890,COLUMN(HeadJournal!C$1),0),"")</f>
        <v/>
      </c>
      <c r="D6334" s="125" t="str">
        <f>IFERROR(VLOOKUP($A6334,HeadJournal!$A$1:$NTR$890,COLUMN(HeadJournal!D$1),0),"")</f>
        <v/>
      </c>
      <c r="E6334" s="95" t="str">
        <f>IFERROR(VLOOKUP($A6334,HeadJournal!$A$1:$NTR$890,COLUMN(HeadJournal!G$1),0),"")</f>
        <v/>
      </c>
      <c r="F6334" s="95" t="str">
        <f t="shared" si="469"/>
        <v/>
      </c>
      <c r="G6334" s="97"/>
      <c r="H6334" s="161"/>
      <c r="I6334" s="97"/>
      <c r="J6334" s="97"/>
      <c r="K6334" s="29"/>
      <c r="L6334" s="29"/>
      <c r="M6334" s="30">
        <f>IFERROR(VLOOKUP($A6334,HeadJournal!$A$1:$J$890,COLUMN(HeadJournal!I$1),0)*($K6334+$L6334)/(SUMIF($A:$A,$A6334,$K:$K)+SUMIF($A:$A,$A6334,$L:$L)),0)</f>
        <v>0</v>
      </c>
      <c r="N6334" s="30">
        <f>IFERROR((VLOOKUP($A6334,HeadJournal!$A$1:$K$890,COLUMN(HeadJournal!K$1),0)-VLOOKUP($A6334,HeadJournal!$A$1:$K$890,COLUMN(HeadJournal!J$1),0))*($K6334+$L6334)/(SUMIF($A:$A,$A6334,$K:$K)+SUMIF($A:$A,$A6334,$L:$L)),0)</f>
        <v>0</v>
      </c>
      <c r="O6334" s="30">
        <f>IFERROR((VLOOKUP($A6334,HeadJournal!$A$1:$L$890,COLUMN(HeadJournal!L$1),0)*($K6334+$L6334)/(SUMIF($A:$A,$A6334,$K:$K)+SUMIF($A:$A,$A6334,$L:$L)))/VLOOKUP($A6334,HeadJournal!$A$1:$L$890,COLUMN(HeadJournal!H$1),0),0)</f>
        <v>0</v>
      </c>
      <c r="P6334" s="30">
        <f>IFERROR(SUM(K6334:O6334)*VLOOKUP($A6334,HeadJournal!$A$1:$L$890,COLUMN(HeadJournal!H$1),0),0)</f>
        <v>0</v>
      </c>
      <c r="Q6334" s="29"/>
      <c r="R6334" s="31"/>
      <c r="S6334" s="31"/>
      <c r="T6334" s="95" t="str">
        <f t="shared" si="470"/>
        <v/>
      </c>
      <c r="U6334" s="32">
        <f t="shared" si="471"/>
        <v>0</v>
      </c>
      <c r="V6334" s="22" t="str">
        <f t="shared" si="472"/>
        <v/>
      </c>
      <c r="X6334" s="33"/>
      <c r="Y6334" s="33"/>
    </row>
    <row r="6335" spans="1:25" x14ac:dyDescent="0.2">
      <c r="A6335" s="93"/>
      <c r="B6335" s="94" t="str">
        <f>IFERROR(VLOOKUP($A6335,HeadJournal!$A$1:$NTR$890,COLUMN(HeadJournal!B$1),0),"")</f>
        <v/>
      </c>
      <c r="C6335" s="94" t="str">
        <f>IFERROR(VLOOKUP($A6335,HeadJournal!$A$1:$NTR$890,COLUMN(HeadJournal!C$1),0),"")</f>
        <v/>
      </c>
      <c r="D6335" s="125" t="str">
        <f>IFERROR(VLOOKUP($A6335,HeadJournal!$A$1:$NTR$890,COLUMN(HeadJournal!D$1),0),"")</f>
        <v/>
      </c>
      <c r="E6335" s="95" t="str">
        <f>IFERROR(VLOOKUP($A6335,HeadJournal!$A$1:$NTR$890,COLUMN(HeadJournal!G$1),0),"")</f>
        <v/>
      </c>
      <c r="F6335" s="95" t="str">
        <f t="shared" si="469"/>
        <v/>
      </c>
      <c r="G6335" s="97"/>
      <c r="H6335" s="161"/>
      <c r="I6335" s="97"/>
      <c r="J6335" s="97"/>
      <c r="K6335" s="29"/>
      <c r="L6335" s="29"/>
      <c r="M6335" s="30">
        <f>IFERROR(VLOOKUP($A6335,HeadJournal!$A$1:$J$890,COLUMN(HeadJournal!I$1),0)*($K6335+$L6335)/(SUMIF($A:$A,$A6335,$K:$K)+SUMIF($A:$A,$A6335,$L:$L)),0)</f>
        <v>0</v>
      </c>
      <c r="N6335" s="30">
        <f>IFERROR((VLOOKUP($A6335,HeadJournal!$A$1:$K$890,COLUMN(HeadJournal!K$1),0)-VLOOKUP($A6335,HeadJournal!$A$1:$K$890,COLUMN(HeadJournal!J$1),0))*($K6335+$L6335)/(SUMIF($A:$A,$A6335,$K:$K)+SUMIF($A:$A,$A6335,$L:$L)),0)</f>
        <v>0</v>
      </c>
      <c r="O6335" s="30">
        <f>IFERROR((VLOOKUP($A6335,HeadJournal!$A$1:$L$890,COLUMN(HeadJournal!L$1),0)*($K6335+$L6335)/(SUMIF($A:$A,$A6335,$K:$K)+SUMIF($A:$A,$A6335,$L:$L)))/VLOOKUP($A6335,HeadJournal!$A$1:$L$890,COLUMN(HeadJournal!H$1),0),0)</f>
        <v>0</v>
      </c>
      <c r="P6335" s="30">
        <f>IFERROR(SUM(K6335:O6335)*VLOOKUP($A6335,HeadJournal!$A$1:$L$890,COLUMN(HeadJournal!H$1),0),0)</f>
        <v>0</v>
      </c>
      <c r="Q6335" s="29"/>
      <c r="R6335" s="31"/>
      <c r="S6335" s="31"/>
      <c r="T6335" s="95" t="str">
        <f t="shared" si="470"/>
        <v/>
      </c>
      <c r="U6335" s="32">
        <f t="shared" si="471"/>
        <v>0</v>
      </c>
      <c r="V6335" s="22" t="str">
        <f t="shared" si="472"/>
        <v/>
      </c>
      <c r="X6335" s="33"/>
      <c r="Y6335" s="33"/>
    </row>
    <row r="6336" spans="1:25" x14ac:dyDescent="0.2">
      <c r="A6336" s="93"/>
      <c r="B6336" s="94" t="str">
        <f>IFERROR(VLOOKUP($A6336,HeadJournal!$A$1:$NTR$890,COLUMN(HeadJournal!B$1),0),"")</f>
        <v/>
      </c>
      <c r="C6336" s="94" t="str">
        <f>IFERROR(VLOOKUP($A6336,HeadJournal!$A$1:$NTR$890,COLUMN(HeadJournal!C$1),0),"")</f>
        <v/>
      </c>
      <c r="D6336" s="125" t="str">
        <f>IFERROR(VLOOKUP($A6336,HeadJournal!$A$1:$NTR$890,COLUMN(HeadJournal!D$1),0),"")</f>
        <v/>
      </c>
      <c r="E6336" s="95" t="str">
        <f>IFERROR(VLOOKUP($A6336,HeadJournal!$A$1:$NTR$890,COLUMN(HeadJournal!G$1),0),"")</f>
        <v/>
      </c>
      <c r="F6336" s="95" t="str">
        <f t="shared" si="469"/>
        <v/>
      </c>
      <c r="G6336" s="97"/>
      <c r="H6336" s="161"/>
      <c r="I6336" s="97"/>
      <c r="J6336" s="97"/>
      <c r="K6336" s="29"/>
      <c r="L6336" s="29"/>
      <c r="M6336" s="30">
        <f>IFERROR(VLOOKUP($A6336,HeadJournal!$A$1:$J$890,COLUMN(HeadJournal!I$1),0)*($K6336+$L6336)/(SUMIF($A:$A,$A6336,$K:$K)+SUMIF($A:$A,$A6336,$L:$L)),0)</f>
        <v>0</v>
      </c>
      <c r="N6336" s="30">
        <f>IFERROR((VLOOKUP($A6336,HeadJournal!$A$1:$K$890,COLUMN(HeadJournal!K$1),0)-VLOOKUP($A6336,HeadJournal!$A$1:$K$890,COLUMN(HeadJournal!J$1),0))*($K6336+$L6336)/(SUMIF($A:$A,$A6336,$K:$K)+SUMIF($A:$A,$A6336,$L:$L)),0)</f>
        <v>0</v>
      </c>
      <c r="O6336" s="30">
        <f>IFERROR((VLOOKUP($A6336,HeadJournal!$A$1:$L$890,COLUMN(HeadJournal!L$1),0)*($K6336+$L6336)/(SUMIF($A:$A,$A6336,$K:$K)+SUMIF($A:$A,$A6336,$L:$L)))/VLOOKUP($A6336,HeadJournal!$A$1:$L$890,COLUMN(HeadJournal!H$1),0),0)</f>
        <v>0</v>
      </c>
      <c r="P6336" s="30">
        <f>IFERROR(SUM(K6336:O6336)*VLOOKUP($A6336,HeadJournal!$A$1:$L$890,COLUMN(HeadJournal!H$1),0),0)</f>
        <v>0</v>
      </c>
      <c r="Q6336" s="29"/>
      <c r="R6336" s="31"/>
      <c r="S6336" s="31"/>
      <c r="T6336" s="95" t="str">
        <f t="shared" si="470"/>
        <v/>
      </c>
      <c r="U6336" s="32">
        <f t="shared" si="471"/>
        <v>0</v>
      </c>
      <c r="V6336" s="22" t="str">
        <f t="shared" si="472"/>
        <v/>
      </c>
      <c r="X6336" s="33"/>
      <c r="Y6336" s="33"/>
    </row>
    <row r="6337" spans="1:25" x14ac:dyDescent="0.2">
      <c r="A6337" s="93"/>
      <c r="B6337" s="94" t="str">
        <f>IFERROR(VLOOKUP($A6337,HeadJournal!$A$1:$NTR$890,COLUMN(HeadJournal!B$1),0),"")</f>
        <v/>
      </c>
      <c r="C6337" s="94" t="str">
        <f>IFERROR(VLOOKUP($A6337,HeadJournal!$A$1:$NTR$890,COLUMN(HeadJournal!C$1),0),"")</f>
        <v/>
      </c>
      <c r="D6337" s="125" t="str">
        <f>IFERROR(VLOOKUP($A6337,HeadJournal!$A$1:$NTR$890,COLUMN(HeadJournal!D$1),0),"")</f>
        <v/>
      </c>
      <c r="E6337" s="95" t="str">
        <f>IFERROR(VLOOKUP($A6337,HeadJournal!$A$1:$NTR$890,COLUMN(HeadJournal!G$1),0),"")</f>
        <v/>
      </c>
      <c r="F6337" s="95" t="str">
        <f t="shared" si="419"/>
        <v/>
      </c>
      <c r="G6337" s="97"/>
      <c r="H6337" s="161"/>
      <c r="I6337" s="97"/>
      <c r="J6337" s="97"/>
      <c r="K6337" s="29"/>
      <c r="L6337" s="29"/>
      <c r="M6337" s="30">
        <f>IFERROR(VLOOKUP($A6337,HeadJournal!$A$1:$J$890,COLUMN(HeadJournal!I$1),0)*($K6337+$L6337)/(SUMIF($A:$A,$A6337,$K:$K)+SUMIF($A:$A,$A6337,$L:$L)),0)</f>
        <v>0</v>
      </c>
      <c r="N6337" s="30">
        <f>IFERROR((VLOOKUP($A6337,HeadJournal!$A$1:$K$890,COLUMN(HeadJournal!K$1),0)-VLOOKUP($A6337,HeadJournal!$A$1:$K$890,COLUMN(HeadJournal!J$1),0))*($K6337+$L6337)/(SUMIF($A:$A,$A6337,$K:$K)+SUMIF($A:$A,$A6337,$L:$L)),0)</f>
        <v>0</v>
      </c>
      <c r="O6337" s="30">
        <f>IFERROR((VLOOKUP($A6337,HeadJournal!$A$1:$L$890,COLUMN(HeadJournal!L$1),0)*($K6337+$L6337)/(SUMIF($A:$A,$A6337,$K:$K)+SUMIF($A:$A,$A6337,$L:$L)))/VLOOKUP($A6337,HeadJournal!$A$1:$L$890,COLUMN(HeadJournal!H$1),0),0)</f>
        <v>0</v>
      </c>
      <c r="P6337" s="30">
        <f>IFERROR(SUM(K6337:O6337)*VLOOKUP($A6337,HeadJournal!$A$1:$L$890,COLUMN(HeadJournal!H$1),0),0)</f>
        <v>0</v>
      </c>
      <c r="Q6337" s="29"/>
      <c r="R6337" s="31"/>
      <c r="S6337" s="31"/>
      <c r="T6337" s="95" t="str">
        <f t="shared" si="420"/>
        <v/>
      </c>
      <c r="U6337" s="32">
        <f t="shared" si="354"/>
        <v>0</v>
      </c>
      <c r="V6337" s="22" t="str">
        <f t="shared" si="355"/>
        <v/>
      </c>
      <c r="X6337" s="33"/>
      <c r="Y6337" s="33"/>
    </row>
    <row r="6338" spans="1:25" x14ac:dyDescent="0.2">
      <c r="A6338" s="93"/>
      <c r="B6338" s="94" t="str">
        <f>IFERROR(VLOOKUP($A6338,HeadJournal!$A$1:$NTR$890,COLUMN(HeadJournal!B$1),0),"")</f>
        <v/>
      </c>
      <c r="C6338" s="94" t="str">
        <f>IFERROR(VLOOKUP($A6338,HeadJournal!$A$1:$NTR$890,COLUMN(HeadJournal!C$1),0),"")</f>
        <v/>
      </c>
      <c r="D6338" s="125" t="str">
        <f>IFERROR(VLOOKUP($A6338,HeadJournal!$A$1:$NTR$890,COLUMN(HeadJournal!D$1),0),"")</f>
        <v/>
      </c>
      <c r="E6338" s="95" t="str">
        <f>IFERROR(VLOOKUP($A6338,HeadJournal!$A$1:$NTR$890,COLUMN(HeadJournal!G$1),0),"")</f>
        <v/>
      </c>
      <c r="F6338" s="95" t="str">
        <f t="shared" ref="F6338:F6339" si="473">IFERROR(TEXT(E6338, "ГГГГ ММ"),"")</f>
        <v/>
      </c>
      <c r="G6338" s="97"/>
      <c r="H6338" s="161"/>
      <c r="I6338" s="97"/>
      <c r="J6338" s="97"/>
      <c r="K6338" s="29"/>
      <c r="L6338" s="29"/>
      <c r="M6338" s="30">
        <f>IFERROR(VLOOKUP($A6338,HeadJournal!$A$1:$J$890,COLUMN(HeadJournal!I$1),0)*($K6338+$L6338)/(SUMIF($A:$A,$A6338,$K:$K)+SUMIF($A:$A,$A6338,$L:$L)),0)</f>
        <v>0</v>
      </c>
      <c r="N6338" s="30">
        <f>IFERROR((VLOOKUP($A6338,HeadJournal!$A$1:$K$890,COLUMN(HeadJournal!K$1),0)-VLOOKUP($A6338,HeadJournal!$A$1:$K$890,COLUMN(HeadJournal!J$1),0))*($K6338+$L6338)/(SUMIF($A:$A,$A6338,$K:$K)+SUMIF($A:$A,$A6338,$L:$L)),0)</f>
        <v>0</v>
      </c>
      <c r="O6338" s="30">
        <f>IFERROR((VLOOKUP($A6338,HeadJournal!$A$1:$L$890,COLUMN(HeadJournal!L$1),0)*($K6338+$L6338)/(SUMIF($A:$A,$A6338,$K:$K)+SUMIF($A:$A,$A6338,$L:$L)))/VLOOKUP($A6338,HeadJournal!$A$1:$L$890,COLUMN(HeadJournal!H$1),0),0)</f>
        <v>0</v>
      </c>
      <c r="P6338" s="30">
        <f>IFERROR(SUM(K6338:O6338)*VLOOKUP($A6338,HeadJournal!$A$1:$L$890,COLUMN(HeadJournal!H$1),0),0)</f>
        <v>0</v>
      </c>
      <c r="Q6338" s="29"/>
      <c r="R6338" s="31"/>
      <c r="S6338" s="31"/>
      <c r="T6338" s="95" t="str">
        <f t="shared" ref="T6338:T6339" si="474">IF(R6338="","",TEXT(R6338,"ГГГГ ММ"))</f>
        <v/>
      </c>
      <c r="U6338" s="32">
        <f t="shared" ref="U6338:U6339" si="475">Q6338-P6338</f>
        <v>0</v>
      </c>
      <c r="V6338" s="22" t="str">
        <f t="shared" ref="V6338:V6339" si="476">IF(Q6338&lt;&gt;0,IFERROR(U6338/P6338,""),"")</f>
        <v/>
      </c>
      <c r="X6338" s="33"/>
      <c r="Y6338" s="33"/>
    </row>
    <row r="6339" spans="1:25" x14ac:dyDescent="0.2">
      <c r="A6339" s="93"/>
      <c r="B6339" s="94" t="str">
        <f>IFERROR(VLOOKUP($A6339,HeadJournal!$A$1:$NTR$890,COLUMN(HeadJournal!B$1),0),"")</f>
        <v/>
      </c>
      <c r="C6339" s="94" t="str">
        <f>IFERROR(VLOOKUP($A6339,HeadJournal!$A$1:$NTR$890,COLUMN(HeadJournal!C$1),0),"")</f>
        <v/>
      </c>
      <c r="D6339" s="125" t="str">
        <f>IFERROR(VLOOKUP($A6339,HeadJournal!$A$1:$NTR$890,COLUMN(HeadJournal!D$1),0),"")</f>
        <v/>
      </c>
      <c r="E6339" s="95" t="str">
        <f>IFERROR(VLOOKUP($A6339,HeadJournal!$A$1:$NTR$890,COLUMN(HeadJournal!G$1),0),"")</f>
        <v/>
      </c>
      <c r="F6339" s="95" t="str">
        <f t="shared" si="473"/>
        <v/>
      </c>
      <c r="G6339" s="97"/>
      <c r="H6339" s="161"/>
      <c r="I6339" s="97"/>
      <c r="J6339" s="97"/>
      <c r="K6339" s="29"/>
      <c r="L6339" s="29"/>
      <c r="M6339" s="30">
        <f>IFERROR(VLOOKUP($A6339,HeadJournal!$A$1:$J$890,COLUMN(HeadJournal!I$1),0)*($K6339+$L6339)/(SUMIF($A:$A,$A6339,$K:$K)+SUMIF($A:$A,$A6339,$L:$L)),0)</f>
        <v>0</v>
      </c>
      <c r="N6339" s="30">
        <f>IFERROR((VLOOKUP($A6339,HeadJournal!$A$1:$K$890,COLUMN(HeadJournal!K$1),0)-VLOOKUP($A6339,HeadJournal!$A$1:$K$890,COLUMN(HeadJournal!J$1),0))*($K6339+$L6339)/(SUMIF($A:$A,$A6339,$K:$K)+SUMIF($A:$A,$A6339,$L:$L)),0)</f>
        <v>0</v>
      </c>
      <c r="O6339" s="30">
        <f>IFERROR((VLOOKUP($A6339,HeadJournal!$A$1:$L$890,COLUMN(HeadJournal!L$1),0)*($K6339+$L6339)/(SUMIF($A:$A,$A6339,$K:$K)+SUMIF($A:$A,$A6339,$L:$L)))/VLOOKUP($A6339,HeadJournal!$A$1:$L$890,COLUMN(HeadJournal!H$1),0),0)</f>
        <v>0</v>
      </c>
      <c r="P6339" s="30">
        <f>IFERROR(SUM(K6339:O6339)*VLOOKUP($A6339,HeadJournal!$A$1:$L$890,COLUMN(HeadJournal!H$1),0),0)</f>
        <v>0</v>
      </c>
      <c r="Q6339" s="29"/>
      <c r="R6339" s="31"/>
      <c r="S6339" s="31"/>
      <c r="T6339" s="95" t="str">
        <f t="shared" si="474"/>
        <v/>
      </c>
      <c r="U6339" s="32">
        <f t="shared" si="475"/>
        <v>0</v>
      </c>
      <c r="V6339" s="22" t="str">
        <f t="shared" si="476"/>
        <v/>
      </c>
      <c r="X6339" s="33"/>
      <c r="Y6339" s="33"/>
    </row>
    <row r="6340" spans="1:25" x14ac:dyDescent="0.2">
      <c r="A6340" s="93"/>
      <c r="B6340" s="94" t="str">
        <f>IFERROR(VLOOKUP($A6340,HeadJournal!$A$1:$NTR$890,COLUMN(HeadJournal!B$1),0),"")</f>
        <v/>
      </c>
      <c r="C6340" s="94" t="str">
        <f>IFERROR(VLOOKUP($A6340,HeadJournal!$A$1:$NTR$890,COLUMN(HeadJournal!C$1),0),"")</f>
        <v/>
      </c>
      <c r="D6340" s="125" t="str">
        <f>IFERROR(VLOOKUP($A6340,HeadJournal!$A$1:$NTR$890,COLUMN(HeadJournal!D$1),0),"")</f>
        <v/>
      </c>
      <c r="E6340" s="95" t="str">
        <f>IFERROR(VLOOKUP($A6340,HeadJournal!$A$1:$NTR$890,COLUMN(HeadJournal!G$1),0),"")</f>
        <v/>
      </c>
      <c r="F6340" s="95" t="str">
        <f t="shared" ref="F6340:F6341" si="477">IFERROR(TEXT(E6340, "ГГГГ ММ"),"")</f>
        <v/>
      </c>
      <c r="G6340" s="97"/>
      <c r="H6340" s="161"/>
      <c r="I6340" s="97"/>
      <c r="J6340" s="97"/>
      <c r="K6340" s="29"/>
      <c r="L6340" s="29"/>
      <c r="M6340" s="30">
        <f>IFERROR(VLOOKUP($A6340,HeadJournal!$A$1:$J$890,COLUMN(HeadJournal!I$1),0)*($K6340+$L6340)/(SUMIF($A:$A,$A6340,$K:$K)+SUMIF($A:$A,$A6340,$L:$L)),0)</f>
        <v>0</v>
      </c>
      <c r="N6340" s="30">
        <f>IFERROR((VLOOKUP($A6340,HeadJournal!$A$1:$K$890,COLUMN(HeadJournal!K$1),0)-VLOOKUP($A6340,HeadJournal!$A$1:$K$890,COLUMN(HeadJournal!J$1),0))*($K6340+$L6340)/(SUMIF($A:$A,$A6340,$K:$K)+SUMIF($A:$A,$A6340,$L:$L)),0)</f>
        <v>0</v>
      </c>
      <c r="O6340" s="30">
        <f>IFERROR((VLOOKUP($A6340,HeadJournal!$A$1:$L$890,COLUMN(HeadJournal!L$1),0)*($K6340+$L6340)/(SUMIF($A:$A,$A6340,$K:$K)+SUMIF($A:$A,$A6340,$L:$L)))/VLOOKUP($A6340,HeadJournal!$A$1:$L$890,COLUMN(HeadJournal!H$1),0),0)</f>
        <v>0</v>
      </c>
      <c r="P6340" s="30">
        <f>IFERROR(SUM(K6340:O6340)*VLOOKUP($A6340,HeadJournal!$A$1:$L$890,COLUMN(HeadJournal!H$1),0),0)</f>
        <v>0</v>
      </c>
      <c r="Q6340" s="29"/>
      <c r="R6340" s="31"/>
      <c r="S6340" s="31"/>
      <c r="T6340" s="95" t="str">
        <f t="shared" ref="T6340:T6341" si="478">IF(R6340="","",TEXT(R6340,"ГГГГ ММ"))</f>
        <v/>
      </c>
      <c r="U6340" s="32">
        <f t="shared" ref="U6340:U6341" si="479">Q6340-P6340</f>
        <v>0</v>
      </c>
      <c r="V6340" s="22" t="str">
        <f t="shared" ref="V6340:V6341" si="480">IF(Q6340&lt;&gt;0,IFERROR(U6340/P6340,""),"")</f>
        <v/>
      </c>
      <c r="X6340" s="33"/>
      <c r="Y6340" s="33"/>
    </row>
    <row r="6341" spans="1:25" x14ac:dyDescent="0.2">
      <c r="A6341" s="93"/>
      <c r="B6341" s="94" t="str">
        <f>IFERROR(VLOOKUP($A6341,HeadJournal!$A$1:$NTR$890,COLUMN(HeadJournal!B$1),0),"")</f>
        <v/>
      </c>
      <c r="C6341" s="94" t="str">
        <f>IFERROR(VLOOKUP($A6341,HeadJournal!$A$1:$NTR$890,COLUMN(HeadJournal!C$1),0),"")</f>
        <v/>
      </c>
      <c r="D6341" s="125" t="str">
        <f>IFERROR(VLOOKUP($A6341,HeadJournal!$A$1:$NTR$890,COLUMN(HeadJournal!D$1),0),"")</f>
        <v/>
      </c>
      <c r="E6341" s="95" t="str">
        <f>IFERROR(VLOOKUP($A6341,HeadJournal!$A$1:$NTR$890,COLUMN(HeadJournal!G$1),0),"")</f>
        <v/>
      </c>
      <c r="F6341" s="95" t="str">
        <f t="shared" si="477"/>
        <v/>
      </c>
      <c r="G6341" s="97"/>
      <c r="H6341" s="161"/>
      <c r="I6341" s="97"/>
      <c r="J6341" s="97"/>
      <c r="K6341" s="29"/>
      <c r="L6341" s="29"/>
      <c r="M6341" s="30">
        <f>IFERROR(VLOOKUP($A6341,HeadJournal!$A$1:$J$890,COLUMN(HeadJournal!I$1),0)*($K6341+$L6341)/(SUMIF($A:$A,$A6341,$K:$K)+SUMIF($A:$A,$A6341,$L:$L)),0)</f>
        <v>0</v>
      </c>
      <c r="N6341" s="30">
        <f>IFERROR((VLOOKUP($A6341,HeadJournal!$A$1:$K$890,COLUMN(HeadJournal!K$1),0)-VLOOKUP($A6341,HeadJournal!$A$1:$K$890,COLUMN(HeadJournal!J$1),0))*($K6341+$L6341)/(SUMIF($A:$A,$A6341,$K:$K)+SUMIF($A:$A,$A6341,$L:$L)),0)</f>
        <v>0</v>
      </c>
      <c r="O6341" s="30">
        <f>IFERROR((VLOOKUP($A6341,HeadJournal!$A$1:$L$890,COLUMN(HeadJournal!L$1),0)*($K6341+$L6341)/(SUMIF($A:$A,$A6341,$K:$K)+SUMIF($A:$A,$A6341,$L:$L)))/VLOOKUP($A6341,HeadJournal!$A$1:$L$890,COLUMN(HeadJournal!H$1),0),0)</f>
        <v>0</v>
      </c>
      <c r="P6341" s="30">
        <f>IFERROR(SUM(K6341:O6341)*VLOOKUP($A6341,HeadJournal!$A$1:$L$890,COLUMN(HeadJournal!H$1),0),0)</f>
        <v>0</v>
      </c>
      <c r="Q6341" s="29"/>
      <c r="R6341" s="31"/>
      <c r="S6341" s="31"/>
      <c r="T6341" s="95" t="str">
        <f t="shared" si="478"/>
        <v/>
      </c>
      <c r="U6341" s="32">
        <f t="shared" si="479"/>
        <v>0</v>
      </c>
      <c r="V6341" s="22" t="str">
        <f t="shared" si="480"/>
        <v/>
      </c>
      <c r="X6341" s="33"/>
      <c r="Y6341" s="33"/>
    </row>
    <row r="6342" spans="1:25" x14ac:dyDescent="0.2">
      <c r="A6342" s="93"/>
      <c r="B6342" s="94" t="str">
        <f>IFERROR(VLOOKUP($A6342,HeadJournal!$A$1:$NTR$890,COLUMN(HeadJournal!B$1),0),"")</f>
        <v/>
      </c>
      <c r="C6342" s="94" t="str">
        <f>IFERROR(VLOOKUP($A6342,HeadJournal!$A$1:$NTR$890,COLUMN(HeadJournal!C$1),0),"")</f>
        <v/>
      </c>
      <c r="D6342" s="125" t="str">
        <f>IFERROR(VLOOKUP($A6342,HeadJournal!$A$1:$NTR$890,COLUMN(HeadJournal!D$1),0),"")</f>
        <v/>
      </c>
      <c r="E6342" s="95" t="str">
        <f>IFERROR(VLOOKUP($A6342,HeadJournal!$A$1:$NTR$890,COLUMN(HeadJournal!G$1),0),"")</f>
        <v/>
      </c>
      <c r="F6342" s="95" t="str">
        <f t="shared" si="419"/>
        <v/>
      </c>
      <c r="G6342" s="97"/>
      <c r="H6342" s="161"/>
      <c r="I6342" s="97"/>
      <c r="J6342" s="97"/>
      <c r="K6342" s="29"/>
      <c r="L6342" s="29"/>
      <c r="M6342" s="30">
        <f>IFERROR(VLOOKUP($A6342,HeadJournal!$A$1:$J$890,COLUMN(HeadJournal!I$1),0)*($K6342+$L6342)/(SUMIF($A:$A,$A6342,$K:$K)+SUMIF($A:$A,$A6342,$L:$L)),0)</f>
        <v>0</v>
      </c>
      <c r="N6342" s="30">
        <f>IFERROR((VLOOKUP($A6342,HeadJournal!$A$1:$K$890,COLUMN(HeadJournal!K$1),0)-VLOOKUP($A6342,HeadJournal!$A$1:$K$890,COLUMN(HeadJournal!J$1),0))*($K6342+$L6342)/(SUMIF($A:$A,$A6342,$K:$K)+SUMIF($A:$A,$A6342,$L:$L)),0)</f>
        <v>0</v>
      </c>
      <c r="O6342" s="30">
        <f>IFERROR((VLOOKUP($A6342,HeadJournal!$A$1:$L$890,COLUMN(HeadJournal!L$1),0)*($K6342+$L6342)/(SUMIF($A:$A,$A6342,$K:$K)+SUMIF($A:$A,$A6342,$L:$L)))/VLOOKUP($A6342,HeadJournal!$A$1:$L$890,COLUMN(HeadJournal!H$1),0),0)</f>
        <v>0</v>
      </c>
      <c r="P6342" s="30">
        <f>IFERROR(SUM(K6342:O6342)*VLOOKUP($A6342,HeadJournal!$A$1:$L$890,COLUMN(HeadJournal!H$1),0),0)</f>
        <v>0</v>
      </c>
      <c r="Q6342" s="29"/>
      <c r="R6342" s="31"/>
      <c r="S6342" s="31"/>
      <c r="T6342" s="95" t="str">
        <f t="shared" si="420"/>
        <v/>
      </c>
      <c r="U6342" s="32">
        <f t="shared" si="354"/>
        <v>0</v>
      </c>
      <c r="V6342" s="22" t="str">
        <f t="shared" si="355"/>
        <v/>
      </c>
      <c r="X6342" s="33"/>
      <c r="Y6342" s="33"/>
    </row>
    <row r="6343" spans="1:25" x14ac:dyDescent="0.2">
      <c r="A6343" s="93"/>
      <c r="B6343" s="94" t="str">
        <f>IFERROR(VLOOKUP($A6343,HeadJournal!$A$1:$NTR$890,COLUMN(HeadJournal!B$1),0),"")</f>
        <v/>
      </c>
      <c r="C6343" s="94" t="str">
        <f>IFERROR(VLOOKUP($A6343,HeadJournal!$A$1:$NTR$890,COLUMN(HeadJournal!C$1),0),"")</f>
        <v/>
      </c>
      <c r="D6343" s="125" t="str">
        <f>IFERROR(VLOOKUP($A6343,HeadJournal!$A$1:$NTR$890,COLUMN(HeadJournal!D$1),0),"")</f>
        <v/>
      </c>
      <c r="E6343" s="95" t="str">
        <f>IFERROR(VLOOKUP($A6343,HeadJournal!$A$1:$NTR$890,COLUMN(HeadJournal!G$1),0),"")</f>
        <v/>
      </c>
      <c r="F6343" s="95" t="str">
        <f t="shared" si="419"/>
        <v/>
      </c>
      <c r="G6343" s="97"/>
      <c r="H6343" s="161"/>
      <c r="I6343" s="97"/>
      <c r="J6343" s="97"/>
      <c r="K6343" s="29"/>
      <c r="L6343" s="29"/>
      <c r="M6343" s="30">
        <f>IFERROR(VLOOKUP($A6343,HeadJournal!$A$1:$J$890,COLUMN(HeadJournal!I$1),0)*($K6343+$L6343)/(SUMIF($A:$A,$A6343,$K:$K)+SUMIF($A:$A,$A6343,$L:$L)),0)</f>
        <v>0</v>
      </c>
      <c r="N6343" s="30">
        <f>IFERROR((VLOOKUP($A6343,HeadJournal!$A$1:$K$890,COLUMN(HeadJournal!K$1),0)-VLOOKUP($A6343,HeadJournal!$A$1:$K$890,COLUMN(HeadJournal!J$1),0))*($K6343+$L6343)/(SUMIF($A:$A,$A6343,$K:$K)+SUMIF($A:$A,$A6343,$L:$L)),0)</f>
        <v>0</v>
      </c>
      <c r="O6343" s="30">
        <f>IFERROR((VLOOKUP($A6343,HeadJournal!$A$1:$L$890,COLUMN(HeadJournal!L$1),0)*($K6343+$L6343)/(SUMIF($A:$A,$A6343,$K:$K)+SUMIF($A:$A,$A6343,$L:$L)))/VLOOKUP($A6343,HeadJournal!$A$1:$L$890,COLUMN(HeadJournal!H$1),0),0)</f>
        <v>0</v>
      </c>
      <c r="P6343" s="30">
        <f>IFERROR(SUM(K6343:O6343)*VLOOKUP($A6343,HeadJournal!$A$1:$L$890,COLUMN(HeadJournal!H$1),0),0)</f>
        <v>0</v>
      </c>
      <c r="Q6343" s="29"/>
      <c r="R6343" s="31"/>
      <c r="S6343" s="31"/>
      <c r="T6343" s="95" t="str">
        <f t="shared" si="420"/>
        <v/>
      </c>
      <c r="U6343" s="32">
        <f t="shared" si="354"/>
        <v>0</v>
      </c>
      <c r="V6343" s="22" t="str">
        <f t="shared" si="355"/>
        <v/>
      </c>
      <c r="X6343" s="33"/>
      <c r="Y6343" s="33"/>
    </row>
    <row r="6349" spans="1:25" x14ac:dyDescent="0.2">
      <c r="P6349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6343" xr:uid="{D29BF7D3-E7C2-44BF-B258-B82FABBBEE2C}"/>
  <phoneticPr fontId="1" type="noConversion"/>
  <conditionalFormatting sqref="D1:D5895 D6337:D1048576">
    <cfRule type="expression" dxfId="416" priority="488">
      <formula>D1="Доставлен"</formula>
    </cfRule>
  </conditionalFormatting>
  <conditionalFormatting sqref="G1:G5655 G5657">
    <cfRule type="expression" dxfId="415" priority="521">
      <formula>G1="Парфюм"</formula>
    </cfRule>
    <cfRule type="expression" dxfId="414" priority="522">
      <formula>G1="Спортпит"</formula>
    </cfRule>
    <cfRule type="expression" dxfId="413" priority="523">
      <formula>G1="Косметика"</formula>
    </cfRule>
    <cfRule type="expression" dxfId="412" priority="524">
      <formula>G1="Витамины"</formula>
    </cfRule>
  </conditionalFormatting>
  <conditionalFormatting sqref="G5654:G5658 G5662:G5722">
    <cfRule type="expression" dxfId="411" priority="505">
      <formula>G5654="Парфюм"</formula>
    </cfRule>
    <cfRule type="expression" dxfId="410" priority="506">
      <formula>G5654="Спортпит"</formula>
    </cfRule>
    <cfRule type="expression" dxfId="409" priority="507">
      <formula>G5654="Косметика"</formula>
    </cfRule>
    <cfRule type="expression" dxfId="408" priority="508">
      <formula>G5654="Витамины"</formula>
    </cfRule>
  </conditionalFormatting>
  <conditionalFormatting sqref="G5658:G5660">
    <cfRule type="expression" dxfId="407" priority="484">
      <formula>G5658="Парфюм"</formula>
    </cfRule>
    <cfRule type="expression" dxfId="406" priority="485">
      <formula>G5658="Спортпит"</formula>
    </cfRule>
    <cfRule type="expression" dxfId="405" priority="486">
      <formula>G5658="Косметика"</formula>
    </cfRule>
    <cfRule type="expression" dxfId="404" priority="487">
      <formula>G5658="Витамины"</formula>
    </cfRule>
  </conditionalFormatting>
  <conditionalFormatting sqref="G5659">
    <cfRule type="expression" dxfId="403" priority="480">
      <formula>G5659="Парфюм"</formula>
    </cfRule>
    <cfRule type="expression" dxfId="402" priority="481">
      <formula>G5659="Спортпит"</formula>
    </cfRule>
    <cfRule type="expression" dxfId="401" priority="482">
      <formula>G5659="Косметика"</formula>
    </cfRule>
    <cfRule type="expression" dxfId="400" priority="483">
      <formula>G5659="Витамины"</formula>
    </cfRule>
  </conditionalFormatting>
  <conditionalFormatting sqref="G5660">
    <cfRule type="expression" dxfId="399" priority="493">
      <formula>G5660="Парфюм"</formula>
    </cfRule>
    <cfRule type="expression" dxfId="398" priority="494">
      <formula>G5660="Спортпит"</formula>
    </cfRule>
    <cfRule type="expression" dxfId="397" priority="495">
      <formula>G5660="Косметика"</formula>
    </cfRule>
    <cfRule type="expression" dxfId="396" priority="496">
      <formula>G5660="Витамины"</formula>
    </cfRule>
  </conditionalFormatting>
  <conditionalFormatting sqref="G5661">
    <cfRule type="expression" dxfId="395" priority="472">
      <formula>G5661="Парфюм"</formula>
    </cfRule>
    <cfRule type="expression" dxfId="394" priority="473">
      <formula>G5661="Спортпит"</formula>
    </cfRule>
    <cfRule type="expression" dxfId="393" priority="474">
      <formula>G5661="Косметика"</formula>
    </cfRule>
    <cfRule type="expression" dxfId="392" priority="475">
      <formula>G5661="Витамины"</formula>
    </cfRule>
  </conditionalFormatting>
  <conditionalFormatting sqref="G5661:G5662">
    <cfRule type="expression" dxfId="391" priority="476">
      <formula>G5661="Парфюм"</formula>
    </cfRule>
    <cfRule type="expression" dxfId="390" priority="477">
      <formula>G5661="Спортпит"</formula>
    </cfRule>
    <cfRule type="expression" dxfId="389" priority="478">
      <formula>G5661="Косметика"</formula>
    </cfRule>
    <cfRule type="expression" dxfId="388" priority="479">
      <formula>G5661="Витамины"</formula>
    </cfRule>
  </conditionalFormatting>
  <conditionalFormatting sqref="G5663:G5676">
    <cfRule type="expression" dxfId="387" priority="464">
      <formula>G5663="Парфюм"</formula>
    </cfRule>
    <cfRule type="expression" dxfId="386" priority="465">
      <formula>G5663="Спортпит"</formula>
    </cfRule>
    <cfRule type="expression" dxfId="385" priority="466">
      <formula>G5663="Косметика"</formula>
    </cfRule>
    <cfRule type="expression" dxfId="384" priority="467">
      <formula>G5663="Витамины"</formula>
    </cfRule>
  </conditionalFormatting>
  <conditionalFormatting sqref="G5680:G5741">
    <cfRule type="expression" dxfId="383" priority="440">
      <formula>G5680="Парфюм"</formula>
    </cfRule>
    <cfRule type="expression" dxfId="382" priority="441">
      <formula>G5680="Спортпит"</formula>
    </cfRule>
    <cfRule type="expression" dxfId="381" priority="442">
      <formula>G5680="Косметика"</formula>
    </cfRule>
    <cfRule type="expression" dxfId="380" priority="443">
      <formula>G5680="Витамины"</formula>
    </cfRule>
  </conditionalFormatting>
  <conditionalFormatting sqref="G5724:G5745">
    <cfRule type="expression" dxfId="379" priority="428">
      <formula>G5724="Парфюм"</formula>
    </cfRule>
    <cfRule type="expression" dxfId="378" priority="429">
      <formula>G5724="Спортпит"</formula>
    </cfRule>
    <cfRule type="expression" dxfId="377" priority="430">
      <formula>G5724="Косметика"</formula>
    </cfRule>
    <cfRule type="expression" dxfId="376" priority="431">
      <formula>G5724="Витамины"</formula>
    </cfRule>
  </conditionalFormatting>
  <conditionalFormatting sqref="G5742">
    <cfRule type="expression" dxfId="375" priority="424">
      <formula>G5742="Парфюм"</formula>
    </cfRule>
    <cfRule type="expression" dxfId="374" priority="425">
      <formula>G5742="Спортпит"</formula>
    </cfRule>
    <cfRule type="expression" dxfId="373" priority="426">
      <formula>G5742="Косметика"</formula>
    </cfRule>
    <cfRule type="expression" dxfId="372" priority="427">
      <formula>G5742="Витамины"</formula>
    </cfRule>
  </conditionalFormatting>
  <conditionalFormatting sqref="G5744:G5747">
    <cfRule type="expression" dxfId="371" priority="416">
      <formula>G5744="Парфюм"</formula>
    </cfRule>
    <cfRule type="expression" dxfId="370" priority="417">
      <formula>G5744="Спортпит"</formula>
    </cfRule>
    <cfRule type="expression" dxfId="369" priority="418">
      <formula>G5744="Косметика"</formula>
    </cfRule>
    <cfRule type="expression" dxfId="368" priority="419">
      <formula>G5744="Витамины"</formula>
    </cfRule>
  </conditionalFormatting>
  <conditionalFormatting sqref="G5746:G5757">
    <cfRule type="expression" dxfId="367" priority="408">
      <formula>G5746="Парфюм"</formula>
    </cfRule>
    <cfRule type="expression" dxfId="366" priority="409">
      <formula>G5746="Спортпит"</formula>
    </cfRule>
    <cfRule type="expression" dxfId="365" priority="410">
      <formula>G5746="Косметика"</formula>
    </cfRule>
    <cfRule type="expression" dxfId="364" priority="411">
      <formula>G5746="Витамины"</formula>
    </cfRule>
  </conditionalFormatting>
  <conditionalFormatting sqref="G5748:G5764">
    <cfRule type="expression" dxfId="363" priority="400">
      <formula>G5748="Парфюм"</formula>
    </cfRule>
    <cfRule type="expression" dxfId="362" priority="401">
      <formula>G5748="Спортпит"</formula>
    </cfRule>
    <cfRule type="expression" dxfId="361" priority="402">
      <formula>G5748="Косметика"</formula>
    </cfRule>
    <cfRule type="expression" dxfId="360" priority="403">
      <formula>G5748="Витамины"</formula>
    </cfRule>
  </conditionalFormatting>
  <conditionalFormatting sqref="G5758:G5775">
    <cfRule type="expression" dxfId="359" priority="392">
      <formula>G5758="Парфюм"</formula>
    </cfRule>
    <cfRule type="expression" dxfId="358" priority="393">
      <formula>G5758="Спортпит"</formula>
    </cfRule>
    <cfRule type="expression" dxfId="357" priority="394">
      <formula>G5758="Косметика"</formula>
    </cfRule>
    <cfRule type="expression" dxfId="356" priority="395">
      <formula>G5758="Витамины"</formula>
    </cfRule>
  </conditionalFormatting>
  <conditionalFormatting sqref="G5765:G5895 G6337:G1048576">
    <cfRule type="expression" dxfId="355" priority="384">
      <formula>G5765="Парфюм"</formula>
    </cfRule>
    <cfRule type="expression" dxfId="354" priority="385">
      <formula>G5765="Спортпит"</formula>
    </cfRule>
    <cfRule type="expression" dxfId="353" priority="386">
      <formula>G5765="Косметика"</formula>
    </cfRule>
    <cfRule type="expression" dxfId="352" priority="387">
      <formula>G5765="Витамины"</formula>
    </cfRule>
  </conditionalFormatting>
  <conditionalFormatting sqref="G5776:G5836">
    <cfRule type="expression" dxfId="351" priority="352">
      <formula>G5776="Парфюм"</formula>
    </cfRule>
    <cfRule type="expression" dxfId="350" priority="353">
      <formula>G5776="Спортпит"</formula>
    </cfRule>
    <cfRule type="expression" dxfId="349" priority="354">
      <formula>G5776="Косметика"</formula>
    </cfRule>
    <cfRule type="expression" dxfId="348" priority="355">
      <formula>G5776="Витамины"</formula>
    </cfRule>
  </conditionalFormatting>
  <conditionalFormatting sqref="G5839:G5871">
    <cfRule type="expression" dxfId="347" priority="336">
      <formula>G5839="Парфюм"</formula>
    </cfRule>
    <cfRule type="expression" dxfId="346" priority="337">
      <formula>G5839="Спортпит"</formula>
    </cfRule>
    <cfRule type="expression" dxfId="345" priority="338">
      <formula>G5839="Косметика"</formula>
    </cfRule>
    <cfRule type="expression" dxfId="344" priority="339">
      <formula>G5839="Витамины"</formula>
    </cfRule>
  </conditionalFormatting>
  <conditionalFormatting sqref="G5873:G5876">
    <cfRule type="expression" dxfId="343" priority="332">
      <formula>G5873="Парфюм"</formula>
    </cfRule>
    <cfRule type="expression" dxfId="342" priority="333">
      <formula>G5873="Спортпит"</formula>
    </cfRule>
    <cfRule type="expression" dxfId="341" priority="334">
      <formula>G5873="Косметика"</formula>
    </cfRule>
    <cfRule type="expression" dxfId="340" priority="335">
      <formula>G5873="Витамины"</formula>
    </cfRule>
  </conditionalFormatting>
  <conditionalFormatting sqref="G5877">
    <cfRule type="expression" dxfId="339" priority="328">
      <formula>G5877="Парфюм"</formula>
    </cfRule>
    <cfRule type="expression" dxfId="338" priority="329">
      <formula>G5877="Спортпит"</formula>
    </cfRule>
    <cfRule type="expression" dxfId="337" priority="330">
      <formula>G5877="Косметика"</formula>
    </cfRule>
    <cfRule type="expression" dxfId="336" priority="331">
      <formula>G5877="Витамины"</formula>
    </cfRule>
  </conditionalFormatting>
  <conditionalFormatting sqref="G5883:G5895">
    <cfRule type="expression" dxfId="334" priority="324">
      <formula>G5883="Парфюм"</formula>
    </cfRule>
    <cfRule type="expression" dxfId="333" priority="325">
      <formula>G5883="Спортпит"</formula>
    </cfRule>
    <cfRule type="expression" dxfId="332" priority="326">
      <formula>G5883="Косметика"</formula>
    </cfRule>
    <cfRule type="expression" dxfId="331" priority="327">
      <formula>G5883="Витамины"</formula>
    </cfRule>
  </conditionalFormatting>
  <conditionalFormatting sqref="D6330:D6336">
    <cfRule type="expression" dxfId="330" priority="323">
      <formula>D6330="Доставлен"</formula>
    </cfRule>
  </conditionalFormatting>
  <conditionalFormatting sqref="G6330:G6336">
    <cfRule type="expression" dxfId="329" priority="319">
      <formula>G6330="Парфюм"</formula>
    </cfRule>
    <cfRule type="expression" dxfId="328" priority="320">
      <formula>G6330="Спортпит"</formula>
    </cfRule>
    <cfRule type="expression" dxfId="327" priority="321">
      <formula>G6330="Косметика"</formula>
    </cfRule>
    <cfRule type="expression" dxfId="326" priority="322">
      <formula>G6330="Витамины"</formula>
    </cfRule>
  </conditionalFormatting>
  <conditionalFormatting sqref="D6323:D6329">
    <cfRule type="expression" dxfId="325" priority="318">
      <formula>D6323="Доставлен"</formula>
    </cfRule>
  </conditionalFormatting>
  <conditionalFormatting sqref="G6323:G6329">
    <cfRule type="expression" dxfId="324" priority="314">
      <formula>G6323="Парфюм"</formula>
    </cfRule>
    <cfRule type="expression" dxfId="323" priority="315">
      <formula>G6323="Спортпит"</formula>
    </cfRule>
    <cfRule type="expression" dxfId="322" priority="316">
      <formula>G6323="Косметика"</formula>
    </cfRule>
    <cfRule type="expression" dxfId="321" priority="317">
      <formula>G6323="Витамины"</formula>
    </cfRule>
  </conditionalFormatting>
  <conditionalFormatting sqref="D6316:D6322">
    <cfRule type="expression" dxfId="320" priority="313">
      <formula>D6316="Доставлен"</formula>
    </cfRule>
  </conditionalFormatting>
  <conditionalFormatting sqref="G6316:G6322">
    <cfRule type="expression" dxfId="319" priority="309">
      <formula>G6316="Парфюм"</formula>
    </cfRule>
    <cfRule type="expression" dxfId="318" priority="310">
      <formula>G6316="Спортпит"</formula>
    </cfRule>
    <cfRule type="expression" dxfId="317" priority="311">
      <formula>G6316="Косметика"</formula>
    </cfRule>
    <cfRule type="expression" dxfId="316" priority="312">
      <formula>G6316="Витамины"</formula>
    </cfRule>
  </conditionalFormatting>
  <conditionalFormatting sqref="D6309:D6315">
    <cfRule type="expression" dxfId="315" priority="308">
      <formula>D6309="Доставлен"</formula>
    </cfRule>
  </conditionalFormatting>
  <conditionalFormatting sqref="G6309:G6315">
    <cfRule type="expression" dxfId="314" priority="304">
      <formula>G6309="Парфюм"</formula>
    </cfRule>
    <cfRule type="expression" dxfId="313" priority="305">
      <formula>G6309="Спортпит"</formula>
    </cfRule>
    <cfRule type="expression" dxfId="312" priority="306">
      <formula>G6309="Косметика"</formula>
    </cfRule>
    <cfRule type="expression" dxfId="311" priority="307">
      <formula>G6309="Витамины"</formula>
    </cfRule>
  </conditionalFormatting>
  <conditionalFormatting sqref="D6302:D6308">
    <cfRule type="expression" dxfId="310" priority="303">
      <formula>D6302="Доставлен"</formula>
    </cfRule>
  </conditionalFormatting>
  <conditionalFormatting sqref="G6302:G6308">
    <cfRule type="expression" dxfId="309" priority="299">
      <formula>G6302="Парфюм"</formula>
    </cfRule>
    <cfRule type="expression" dxfId="308" priority="300">
      <formula>G6302="Спортпит"</formula>
    </cfRule>
    <cfRule type="expression" dxfId="307" priority="301">
      <formula>G6302="Косметика"</formula>
    </cfRule>
    <cfRule type="expression" dxfId="306" priority="302">
      <formula>G6302="Витамины"</formula>
    </cfRule>
  </conditionalFormatting>
  <conditionalFormatting sqref="D6295:D6301">
    <cfRule type="expression" dxfId="305" priority="298">
      <formula>D6295="Доставлен"</formula>
    </cfRule>
  </conditionalFormatting>
  <conditionalFormatting sqref="G6295:G6301">
    <cfRule type="expression" dxfId="304" priority="294">
      <formula>G6295="Парфюм"</formula>
    </cfRule>
    <cfRule type="expression" dxfId="303" priority="295">
      <formula>G6295="Спортпит"</formula>
    </cfRule>
    <cfRule type="expression" dxfId="302" priority="296">
      <formula>G6295="Косметика"</formula>
    </cfRule>
    <cfRule type="expression" dxfId="301" priority="297">
      <formula>G6295="Витамины"</formula>
    </cfRule>
  </conditionalFormatting>
  <conditionalFormatting sqref="D6288:D6294">
    <cfRule type="expression" dxfId="300" priority="293">
      <formula>D6288="Доставлен"</formula>
    </cfRule>
  </conditionalFormatting>
  <conditionalFormatting sqref="G6288:G6294">
    <cfRule type="expression" dxfId="299" priority="289">
      <formula>G6288="Парфюм"</formula>
    </cfRule>
    <cfRule type="expression" dxfId="298" priority="290">
      <formula>G6288="Спортпит"</formula>
    </cfRule>
    <cfRule type="expression" dxfId="297" priority="291">
      <formula>G6288="Косметика"</formula>
    </cfRule>
    <cfRule type="expression" dxfId="296" priority="292">
      <formula>G6288="Витамины"</formula>
    </cfRule>
  </conditionalFormatting>
  <conditionalFormatting sqref="D6281:D6287">
    <cfRule type="expression" dxfId="295" priority="288">
      <formula>D6281="Доставлен"</formula>
    </cfRule>
  </conditionalFormatting>
  <conditionalFormatting sqref="G6281:G6287">
    <cfRule type="expression" dxfId="294" priority="284">
      <formula>G6281="Парфюм"</formula>
    </cfRule>
    <cfRule type="expression" dxfId="293" priority="285">
      <formula>G6281="Спортпит"</formula>
    </cfRule>
    <cfRule type="expression" dxfId="292" priority="286">
      <formula>G6281="Косметика"</formula>
    </cfRule>
    <cfRule type="expression" dxfId="291" priority="287">
      <formula>G6281="Витамины"</formula>
    </cfRule>
  </conditionalFormatting>
  <conditionalFormatting sqref="D6274:D6280">
    <cfRule type="expression" dxfId="290" priority="283">
      <formula>D6274="Доставлен"</formula>
    </cfRule>
  </conditionalFormatting>
  <conditionalFormatting sqref="G6274:G6280">
    <cfRule type="expression" dxfId="289" priority="279">
      <formula>G6274="Парфюм"</formula>
    </cfRule>
    <cfRule type="expression" dxfId="288" priority="280">
      <formula>G6274="Спортпит"</formula>
    </cfRule>
    <cfRule type="expression" dxfId="287" priority="281">
      <formula>G6274="Косметика"</formula>
    </cfRule>
    <cfRule type="expression" dxfId="286" priority="282">
      <formula>G6274="Витамины"</formula>
    </cfRule>
  </conditionalFormatting>
  <conditionalFormatting sqref="D6267:D6273">
    <cfRule type="expression" dxfId="285" priority="278">
      <formula>D6267="Доставлен"</formula>
    </cfRule>
  </conditionalFormatting>
  <conditionalFormatting sqref="G6267:G6273">
    <cfRule type="expression" dxfId="284" priority="274">
      <formula>G6267="Парфюм"</formula>
    </cfRule>
    <cfRule type="expression" dxfId="283" priority="275">
      <formula>G6267="Спортпит"</formula>
    </cfRule>
    <cfRule type="expression" dxfId="282" priority="276">
      <formula>G6267="Косметика"</formula>
    </cfRule>
    <cfRule type="expression" dxfId="281" priority="277">
      <formula>G6267="Витамины"</formula>
    </cfRule>
  </conditionalFormatting>
  <conditionalFormatting sqref="D6260:D6266">
    <cfRule type="expression" dxfId="280" priority="273">
      <formula>D6260="Доставлен"</formula>
    </cfRule>
  </conditionalFormatting>
  <conditionalFormatting sqref="G6260:G6266">
    <cfRule type="expression" dxfId="279" priority="269">
      <formula>G6260="Парфюм"</formula>
    </cfRule>
    <cfRule type="expression" dxfId="278" priority="270">
      <formula>G6260="Спортпит"</formula>
    </cfRule>
    <cfRule type="expression" dxfId="277" priority="271">
      <formula>G6260="Косметика"</formula>
    </cfRule>
    <cfRule type="expression" dxfId="276" priority="272">
      <formula>G6260="Витамины"</formula>
    </cfRule>
  </conditionalFormatting>
  <conditionalFormatting sqref="D6253:D6259">
    <cfRule type="expression" dxfId="275" priority="268">
      <formula>D6253="Доставлен"</formula>
    </cfRule>
  </conditionalFormatting>
  <conditionalFormatting sqref="G6253:G6259">
    <cfRule type="expression" dxfId="274" priority="264">
      <formula>G6253="Парфюм"</formula>
    </cfRule>
    <cfRule type="expression" dxfId="273" priority="265">
      <formula>G6253="Спортпит"</formula>
    </cfRule>
    <cfRule type="expression" dxfId="272" priority="266">
      <formula>G6253="Косметика"</formula>
    </cfRule>
    <cfRule type="expression" dxfId="271" priority="267">
      <formula>G6253="Витамины"</formula>
    </cfRule>
  </conditionalFormatting>
  <conditionalFormatting sqref="D6246:D6252">
    <cfRule type="expression" dxfId="270" priority="263">
      <formula>D6246="Доставлен"</formula>
    </cfRule>
  </conditionalFormatting>
  <conditionalFormatting sqref="G6246:G6252">
    <cfRule type="expression" dxfId="269" priority="259">
      <formula>G6246="Парфюм"</formula>
    </cfRule>
    <cfRule type="expression" dxfId="268" priority="260">
      <formula>G6246="Спортпит"</formula>
    </cfRule>
    <cfRule type="expression" dxfId="267" priority="261">
      <formula>G6246="Косметика"</formula>
    </cfRule>
    <cfRule type="expression" dxfId="266" priority="262">
      <formula>G6246="Витамины"</formula>
    </cfRule>
  </conditionalFormatting>
  <conditionalFormatting sqref="D6239:D6245">
    <cfRule type="expression" dxfId="265" priority="258">
      <formula>D6239="Доставлен"</formula>
    </cfRule>
  </conditionalFormatting>
  <conditionalFormatting sqref="G6239:G6245">
    <cfRule type="expression" dxfId="264" priority="254">
      <formula>G6239="Парфюм"</formula>
    </cfRule>
    <cfRule type="expression" dxfId="263" priority="255">
      <formula>G6239="Спортпит"</formula>
    </cfRule>
    <cfRule type="expression" dxfId="262" priority="256">
      <formula>G6239="Косметика"</formula>
    </cfRule>
    <cfRule type="expression" dxfId="261" priority="257">
      <formula>G6239="Витамины"</formula>
    </cfRule>
  </conditionalFormatting>
  <conditionalFormatting sqref="D6232:D6238">
    <cfRule type="expression" dxfId="260" priority="253">
      <formula>D6232="Доставлен"</formula>
    </cfRule>
  </conditionalFormatting>
  <conditionalFormatting sqref="G6232:G6238">
    <cfRule type="expression" dxfId="259" priority="249">
      <formula>G6232="Парфюм"</formula>
    </cfRule>
    <cfRule type="expression" dxfId="258" priority="250">
      <formula>G6232="Спортпит"</formula>
    </cfRule>
    <cfRule type="expression" dxfId="257" priority="251">
      <formula>G6232="Косметика"</formula>
    </cfRule>
    <cfRule type="expression" dxfId="256" priority="252">
      <formula>G6232="Витамины"</formula>
    </cfRule>
  </conditionalFormatting>
  <conditionalFormatting sqref="D6225:D6231">
    <cfRule type="expression" dxfId="255" priority="248">
      <formula>D6225="Доставлен"</formula>
    </cfRule>
  </conditionalFormatting>
  <conditionalFormatting sqref="G6225:G6231">
    <cfRule type="expression" dxfId="254" priority="244">
      <formula>G6225="Парфюм"</formula>
    </cfRule>
    <cfRule type="expression" dxfId="253" priority="245">
      <formula>G6225="Спортпит"</formula>
    </cfRule>
    <cfRule type="expression" dxfId="252" priority="246">
      <formula>G6225="Косметика"</formula>
    </cfRule>
    <cfRule type="expression" dxfId="251" priority="247">
      <formula>G6225="Витамины"</formula>
    </cfRule>
  </conditionalFormatting>
  <conditionalFormatting sqref="D6218:D6224">
    <cfRule type="expression" dxfId="250" priority="243">
      <formula>D6218="Доставлен"</formula>
    </cfRule>
  </conditionalFormatting>
  <conditionalFormatting sqref="G6218:G6224">
    <cfRule type="expression" dxfId="249" priority="239">
      <formula>G6218="Парфюм"</formula>
    </cfRule>
    <cfRule type="expression" dxfId="248" priority="240">
      <formula>G6218="Спортпит"</formula>
    </cfRule>
    <cfRule type="expression" dxfId="247" priority="241">
      <formula>G6218="Косметика"</formula>
    </cfRule>
    <cfRule type="expression" dxfId="246" priority="242">
      <formula>G6218="Витамины"</formula>
    </cfRule>
  </conditionalFormatting>
  <conditionalFormatting sqref="D6211:D6217">
    <cfRule type="expression" dxfId="245" priority="238">
      <formula>D6211="Доставлен"</formula>
    </cfRule>
  </conditionalFormatting>
  <conditionalFormatting sqref="G6211:G6217">
    <cfRule type="expression" dxfId="244" priority="234">
      <formula>G6211="Парфюм"</formula>
    </cfRule>
    <cfRule type="expression" dxfId="243" priority="235">
      <formula>G6211="Спортпит"</formula>
    </cfRule>
    <cfRule type="expression" dxfId="242" priority="236">
      <formula>G6211="Косметика"</formula>
    </cfRule>
    <cfRule type="expression" dxfId="241" priority="237">
      <formula>G6211="Витамины"</formula>
    </cfRule>
  </conditionalFormatting>
  <conditionalFormatting sqref="D6204:D6210">
    <cfRule type="expression" dxfId="240" priority="233">
      <formula>D6204="Доставлен"</formula>
    </cfRule>
  </conditionalFormatting>
  <conditionalFormatting sqref="G6204:G6210">
    <cfRule type="expression" dxfId="239" priority="229">
      <formula>G6204="Парфюм"</formula>
    </cfRule>
    <cfRule type="expression" dxfId="238" priority="230">
      <formula>G6204="Спортпит"</formula>
    </cfRule>
    <cfRule type="expression" dxfId="237" priority="231">
      <formula>G6204="Косметика"</formula>
    </cfRule>
    <cfRule type="expression" dxfId="236" priority="232">
      <formula>G6204="Витамины"</formula>
    </cfRule>
  </conditionalFormatting>
  <conditionalFormatting sqref="D6197:D6203">
    <cfRule type="expression" dxfId="235" priority="228">
      <formula>D6197="Доставлен"</formula>
    </cfRule>
  </conditionalFormatting>
  <conditionalFormatting sqref="G6197:G6203">
    <cfRule type="expression" dxfId="234" priority="224">
      <formula>G6197="Парфюм"</formula>
    </cfRule>
    <cfRule type="expression" dxfId="233" priority="225">
      <formula>G6197="Спортпит"</formula>
    </cfRule>
    <cfRule type="expression" dxfId="232" priority="226">
      <formula>G6197="Косметика"</formula>
    </cfRule>
    <cfRule type="expression" dxfId="231" priority="227">
      <formula>G6197="Витамины"</formula>
    </cfRule>
  </conditionalFormatting>
  <conditionalFormatting sqref="D6190:D6196">
    <cfRule type="expression" dxfId="230" priority="223">
      <formula>D6190="Доставлен"</formula>
    </cfRule>
  </conditionalFormatting>
  <conditionalFormatting sqref="G6190:G6196">
    <cfRule type="expression" dxfId="229" priority="219">
      <formula>G6190="Парфюм"</formula>
    </cfRule>
    <cfRule type="expression" dxfId="228" priority="220">
      <formula>G6190="Спортпит"</formula>
    </cfRule>
    <cfRule type="expression" dxfId="227" priority="221">
      <formula>G6190="Косметика"</formula>
    </cfRule>
    <cfRule type="expression" dxfId="226" priority="222">
      <formula>G6190="Витамины"</formula>
    </cfRule>
  </conditionalFormatting>
  <conditionalFormatting sqref="D6183:D6189">
    <cfRule type="expression" dxfId="225" priority="218">
      <formula>D6183="Доставлен"</formula>
    </cfRule>
  </conditionalFormatting>
  <conditionalFormatting sqref="G6183:G6189">
    <cfRule type="expression" dxfId="224" priority="214">
      <formula>G6183="Парфюм"</formula>
    </cfRule>
    <cfRule type="expression" dxfId="223" priority="215">
      <formula>G6183="Спортпит"</formula>
    </cfRule>
    <cfRule type="expression" dxfId="222" priority="216">
      <formula>G6183="Косметика"</formula>
    </cfRule>
    <cfRule type="expression" dxfId="221" priority="217">
      <formula>G6183="Витамины"</formula>
    </cfRule>
  </conditionalFormatting>
  <conditionalFormatting sqref="D6176:D6182">
    <cfRule type="expression" dxfId="220" priority="213">
      <formula>D6176="Доставлен"</formula>
    </cfRule>
  </conditionalFormatting>
  <conditionalFormatting sqref="G6176:G6182">
    <cfRule type="expression" dxfId="219" priority="209">
      <formula>G6176="Парфюм"</formula>
    </cfRule>
    <cfRule type="expression" dxfId="218" priority="210">
      <formula>G6176="Спортпит"</formula>
    </cfRule>
    <cfRule type="expression" dxfId="217" priority="211">
      <formula>G6176="Косметика"</formula>
    </cfRule>
    <cfRule type="expression" dxfId="216" priority="212">
      <formula>G6176="Витамины"</formula>
    </cfRule>
  </conditionalFormatting>
  <conditionalFormatting sqref="D6169:D6175">
    <cfRule type="expression" dxfId="215" priority="208">
      <formula>D6169="Доставлен"</formula>
    </cfRule>
  </conditionalFormatting>
  <conditionalFormatting sqref="G6169:G6175">
    <cfRule type="expression" dxfId="214" priority="204">
      <formula>G6169="Парфюм"</formula>
    </cfRule>
    <cfRule type="expression" dxfId="213" priority="205">
      <formula>G6169="Спортпит"</formula>
    </cfRule>
    <cfRule type="expression" dxfId="212" priority="206">
      <formula>G6169="Косметика"</formula>
    </cfRule>
    <cfRule type="expression" dxfId="211" priority="207">
      <formula>G6169="Витамины"</formula>
    </cfRule>
  </conditionalFormatting>
  <conditionalFormatting sqref="D6162:D6168">
    <cfRule type="expression" dxfId="210" priority="203">
      <formula>D6162="Доставлен"</formula>
    </cfRule>
  </conditionalFormatting>
  <conditionalFormatting sqref="G6162:G6168">
    <cfRule type="expression" dxfId="209" priority="199">
      <formula>G6162="Парфюм"</formula>
    </cfRule>
    <cfRule type="expression" dxfId="208" priority="200">
      <formula>G6162="Спортпит"</formula>
    </cfRule>
    <cfRule type="expression" dxfId="207" priority="201">
      <formula>G6162="Косметика"</formula>
    </cfRule>
    <cfRule type="expression" dxfId="206" priority="202">
      <formula>G6162="Витамины"</formula>
    </cfRule>
  </conditionalFormatting>
  <conditionalFormatting sqref="D6155:D6161">
    <cfRule type="expression" dxfId="205" priority="198">
      <formula>D6155="Доставлен"</formula>
    </cfRule>
  </conditionalFormatting>
  <conditionalFormatting sqref="G6155:G6161">
    <cfRule type="expression" dxfId="204" priority="194">
      <formula>G6155="Парфюм"</formula>
    </cfRule>
    <cfRule type="expression" dxfId="203" priority="195">
      <formula>G6155="Спортпит"</formula>
    </cfRule>
    <cfRule type="expression" dxfId="202" priority="196">
      <formula>G6155="Косметика"</formula>
    </cfRule>
    <cfRule type="expression" dxfId="201" priority="197">
      <formula>G6155="Витамины"</formula>
    </cfRule>
  </conditionalFormatting>
  <conditionalFormatting sqref="D6148:D6154">
    <cfRule type="expression" dxfId="200" priority="193">
      <formula>D6148="Доставлен"</formula>
    </cfRule>
  </conditionalFormatting>
  <conditionalFormatting sqref="G6148:G6154">
    <cfRule type="expression" dxfId="199" priority="189">
      <formula>G6148="Парфюм"</formula>
    </cfRule>
    <cfRule type="expression" dxfId="198" priority="190">
      <formula>G6148="Спортпит"</formula>
    </cfRule>
    <cfRule type="expression" dxfId="197" priority="191">
      <formula>G6148="Косметика"</formula>
    </cfRule>
    <cfRule type="expression" dxfId="196" priority="192">
      <formula>G6148="Витамины"</formula>
    </cfRule>
  </conditionalFormatting>
  <conditionalFormatting sqref="D6141:D6147">
    <cfRule type="expression" dxfId="195" priority="188">
      <formula>D6141="Доставлен"</formula>
    </cfRule>
  </conditionalFormatting>
  <conditionalFormatting sqref="G6141:G6147">
    <cfRule type="expression" dxfId="194" priority="184">
      <formula>G6141="Парфюм"</formula>
    </cfRule>
    <cfRule type="expression" dxfId="193" priority="185">
      <formula>G6141="Спортпит"</formula>
    </cfRule>
    <cfRule type="expression" dxfId="192" priority="186">
      <formula>G6141="Косметика"</formula>
    </cfRule>
    <cfRule type="expression" dxfId="191" priority="187">
      <formula>G6141="Витамины"</formula>
    </cfRule>
  </conditionalFormatting>
  <conditionalFormatting sqref="D6134:D6140">
    <cfRule type="expression" dxfId="190" priority="183">
      <formula>D6134="Доставлен"</formula>
    </cfRule>
  </conditionalFormatting>
  <conditionalFormatting sqref="G6134:G6140">
    <cfRule type="expression" dxfId="189" priority="179">
      <formula>G6134="Парфюм"</formula>
    </cfRule>
    <cfRule type="expression" dxfId="188" priority="180">
      <formula>G6134="Спортпит"</formula>
    </cfRule>
    <cfRule type="expression" dxfId="187" priority="181">
      <formula>G6134="Косметика"</formula>
    </cfRule>
    <cfRule type="expression" dxfId="186" priority="182">
      <formula>G6134="Витамины"</formula>
    </cfRule>
  </conditionalFormatting>
  <conditionalFormatting sqref="D6127:D6133">
    <cfRule type="expression" dxfId="185" priority="178">
      <formula>D6127="Доставлен"</formula>
    </cfRule>
  </conditionalFormatting>
  <conditionalFormatting sqref="G6127:G6133">
    <cfRule type="expression" dxfId="184" priority="174">
      <formula>G6127="Парфюм"</formula>
    </cfRule>
    <cfRule type="expression" dxfId="183" priority="175">
      <formula>G6127="Спортпит"</formula>
    </cfRule>
    <cfRule type="expression" dxfId="182" priority="176">
      <formula>G6127="Косметика"</formula>
    </cfRule>
    <cfRule type="expression" dxfId="181" priority="177">
      <formula>G6127="Витамины"</formula>
    </cfRule>
  </conditionalFormatting>
  <conditionalFormatting sqref="D6120:D6126">
    <cfRule type="expression" dxfId="180" priority="173">
      <formula>D6120="Доставлен"</formula>
    </cfRule>
  </conditionalFormatting>
  <conditionalFormatting sqref="G6120:G6126">
    <cfRule type="expression" dxfId="179" priority="169">
      <formula>G6120="Парфюм"</formula>
    </cfRule>
    <cfRule type="expression" dxfId="178" priority="170">
      <formula>G6120="Спортпит"</formula>
    </cfRule>
    <cfRule type="expression" dxfId="177" priority="171">
      <formula>G6120="Косметика"</formula>
    </cfRule>
    <cfRule type="expression" dxfId="176" priority="172">
      <formula>G6120="Витамины"</formula>
    </cfRule>
  </conditionalFormatting>
  <conditionalFormatting sqref="D6113:D6119">
    <cfRule type="expression" dxfId="167" priority="168">
      <formula>D6113="Доставлен"</formula>
    </cfRule>
  </conditionalFormatting>
  <conditionalFormatting sqref="G6113:G6119">
    <cfRule type="expression" dxfId="166" priority="164">
      <formula>G6113="Парфюм"</formula>
    </cfRule>
    <cfRule type="expression" dxfId="165" priority="165">
      <formula>G6113="Спортпит"</formula>
    </cfRule>
    <cfRule type="expression" dxfId="164" priority="166">
      <formula>G6113="Косметика"</formula>
    </cfRule>
    <cfRule type="expression" dxfId="163" priority="167">
      <formula>G6113="Витамины"</formula>
    </cfRule>
  </conditionalFormatting>
  <conditionalFormatting sqref="D6106:D6112">
    <cfRule type="expression" dxfId="162" priority="163">
      <formula>D6106="Доставлен"</formula>
    </cfRule>
  </conditionalFormatting>
  <conditionalFormatting sqref="G6106:G6112">
    <cfRule type="expression" dxfId="161" priority="159">
      <formula>G6106="Парфюм"</formula>
    </cfRule>
    <cfRule type="expression" dxfId="160" priority="160">
      <formula>G6106="Спортпит"</formula>
    </cfRule>
    <cfRule type="expression" dxfId="159" priority="161">
      <formula>G6106="Косметика"</formula>
    </cfRule>
    <cfRule type="expression" dxfId="158" priority="162">
      <formula>G6106="Витамины"</formula>
    </cfRule>
  </conditionalFormatting>
  <conditionalFormatting sqref="D6099:D6105">
    <cfRule type="expression" dxfId="157" priority="158">
      <formula>D6099="Доставлен"</formula>
    </cfRule>
  </conditionalFormatting>
  <conditionalFormatting sqref="G6099:G6105">
    <cfRule type="expression" dxfId="156" priority="154">
      <formula>G6099="Парфюм"</formula>
    </cfRule>
    <cfRule type="expression" dxfId="155" priority="155">
      <formula>G6099="Спортпит"</formula>
    </cfRule>
    <cfRule type="expression" dxfId="154" priority="156">
      <formula>G6099="Косметика"</formula>
    </cfRule>
    <cfRule type="expression" dxfId="153" priority="157">
      <formula>G6099="Витамины"</formula>
    </cfRule>
  </conditionalFormatting>
  <conditionalFormatting sqref="D6092:D6098">
    <cfRule type="expression" dxfId="152" priority="153">
      <formula>D6092="Доставлен"</formula>
    </cfRule>
  </conditionalFormatting>
  <conditionalFormatting sqref="G6092:G6098">
    <cfRule type="expression" dxfId="151" priority="149">
      <formula>G6092="Парфюм"</formula>
    </cfRule>
    <cfRule type="expression" dxfId="150" priority="150">
      <formula>G6092="Спортпит"</formula>
    </cfRule>
    <cfRule type="expression" dxfId="149" priority="151">
      <formula>G6092="Косметика"</formula>
    </cfRule>
    <cfRule type="expression" dxfId="148" priority="152">
      <formula>G6092="Витамины"</formula>
    </cfRule>
  </conditionalFormatting>
  <conditionalFormatting sqref="D6085:D6091">
    <cfRule type="expression" dxfId="147" priority="148">
      <formula>D6085="Доставлен"</formula>
    </cfRule>
  </conditionalFormatting>
  <conditionalFormatting sqref="G6085:G6091">
    <cfRule type="expression" dxfId="146" priority="144">
      <formula>G6085="Парфюм"</formula>
    </cfRule>
    <cfRule type="expression" dxfId="145" priority="145">
      <formula>G6085="Спортпит"</formula>
    </cfRule>
    <cfRule type="expression" dxfId="144" priority="146">
      <formula>G6085="Косметика"</formula>
    </cfRule>
    <cfRule type="expression" dxfId="143" priority="147">
      <formula>G6085="Витамины"</formula>
    </cfRule>
  </conditionalFormatting>
  <conditionalFormatting sqref="D6078:D6084">
    <cfRule type="expression" dxfId="142" priority="143">
      <formula>D6078="Доставлен"</formula>
    </cfRule>
  </conditionalFormatting>
  <conditionalFormatting sqref="G6078:G6084">
    <cfRule type="expression" dxfId="141" priority="139">
      <formula>G6078="Парфюм"</formula>
    </cfRule>
    <cfRule type="expression" dxfId="140" priority="140">
      <formula>G6078="Спортпит"</formula>
    </cfRule>
    <cfRule type="expression" dxfId="139" priority="141">
      <formula>G6078="Косметика"</formula>
    </cfRule>
    <cfRule type="expression" dxfId="138" priority="142">
      <formula>G6078="Витамины"</formula>
    </cfRule>
  </conditionalFormatting>
  <conditionalFormatting sqref="D6071:D6077">
    <cfRule type="expression" dxfId="137" priority="138">
      <formula>D6071="Доставлен"</formula>
    </cfRule>
  </conditionalFormatting>
  <conditionalFormatting sqref="G6071:G6077">
    <cfRule type="expression" dxfId="136" priority="134">
      <formula>G6071="Парфюм"</formula>
    </cfRule>
    <cfRule type="expression" dxfId="135" priority="135">
      <formula>G6071="Спортпит"</formula>
    </cfRule>
    <cfRule type="expression" dxfId="134" priority="136">
      <formula>G6071="Косметика"</formula>
    </cfRule>
    <cfRule type="expression" dxfId="133" priority="137">
      <formula>G6071="Витамины"</formula>
    </cfRule>
  </conditionalFormatting>
  <conditionalFormatting sqref="D6064:D6070">
    <cfRule type="expression" dxfId="132" priority="133">
      <formula>D6064="Доставлен"</formula>
    </cfRule>
  </conditionalFormatting>
  <conditionalFormatting sqref="G6064:G6070">
    <cfRule type="expression" dxfId="131" priority="129">
      <formula>G6064="Парфюм"</formula>
    </cfRule>
    <cfRule type="expression" dxfId="130" priority="130">
      <formula>G6064="Спортпит"</formula>
    </cfRule>
    <cfRule type="expression" dxfId="129" priority="131">
      <formula>G6064="Косметика"</formula>
    </cfRule>
    <cfRule type="expression" dxfId="128" priority="132">
      <formula>G6064="Витамины"</formula>
    </cfRule>
  </conditionalFormatting>
  <conditionalFormatting sqref="D6057:D6063">
    <cfRule type="expression" dxfId="127" priority="128">
      <formula>D6057="Доставлен"</formula>
    </cfRule>
  </conditionalFormatting>
  <conditionalFormatting sqref="G6057:G6063">
    <cfRule type="expression" dxfId="126" priority="124">
      <formula>G6057="Парфюм"</formula>
    </cfRule>
    <cfRule type="expression" dxfId="125" priority="125">
      <formula>G6057="Спортпит"</formula>
    </cfRule>
    <cfRule type="expression" dxfId="124" priority="126">
      <formula>G6057="Косметика"</formula>
    </cfRule>
    <cfRule type="expression" dxfId="123" priority="127">
      <formula>G6057="Витамины"</formula>
    </cfRule>
  </conditionalFormatting>
  <conditionalFormatting sqref="D6050:D6056">
    <cfRule type="expression" dxfId="122" priority="123">
      <formula>D6050="Доставлен"</formula>
    </cfRule>
  </conditionalFormatting>
  <conditionalFormatting sqref="G6050:G6056">
    <cfRule type="expression" dxfId="121" priority="119">
      <formula>G6050="Парфюм"</formula>
    </cfRule>
    <cfRule type="expression" dxfId="120" priority="120">
      <formula>G6050="Спортпит"</formula>
    </cfRule>
    <cfRule type="expression" dxfId="119" priority="121">
      <formula>G6050="Косметика"</formula>
    </cfRule>
    <cfRule type="expression" dxfId="118" priority="122">
      <formula>G6050="Витамины"</formula>
    </cfRule>
  </conditionalFormatting>
  <conditionalFormatting sqref="D6043:D6049">
    <cfRule type="expression" dxfId="117" priority="118">
      <formula>D6043="Доставлен"</formula>
    </cfRule>
  </conditionalFormatting>
  <conditionalFormatting sqref="G6043:G6049">
    <cfRule type="expression" dxfId="116" priority="114">
      <formula>G6043="Парфюм"</formula>
    </cfRule>
    <cfRule type="expression" dxfId="115" priority="115">
      <formula>G6043="Спортпит"</formula>
    </cfRule>
    <cfRule type="expression" dxfId="114" priority="116">
      <formula>G6043="Косметика"</formula>
    </cfRule>
    <cfRule type="expression" dxfId="113" priority="117">
      <formula>G6043="Витамины"</formula>
    </cfRule>
  </conditionalFormatting>
  <conditionalFormatting sqref="D6036:D6042">
    <cfRule type="expression" dxfId="112" priority="113">
      <formula>D6036="Доставлен"</formula>
    </cfRule>
  </conditionalFormatting>
  <conditionalFormatting sqref="G6036:G6042">
    <cfRule type="expression" dxfId="111" priority="109">
      <formula>G6036="Парфюм"</formula>
    </cfRule>
    <cfRule type="expression" dxfId="110" priority="110">
      <formula>G6036="Спортпит"</formula>
    </cfRule>
    <cfRule type="expression" dxfId="109" priority="111">
      <formula>G6036="Косметика"</formula>
    </cfRule>
    <cfRule type="expression" dxfId="108" priority="112">
      <formula>G6036="Витамины"</formula>
    </cfRule>
  </conditionalFormatting>
  <conditionalFormatting sqref="D6029:D6035">
    <cfRule type="expression" dxfId="107" priority="108">
      <formula>D6029="Доставлен"</formula>
    </cfRule>
  </conditionalFormatting>
  <conditionalFormatting sqref="G6029:G6035">
    <cfRule type="expression" dxfId="106" priority="104">
      <formula>G6029="Парфюм"</formula>
    </cfRule>
    <cfRule type="expression" dxfId="105" priority="105">
      <formula>G6029="Спортпит"</formula>
    </cfRule>
    <cfRule type="expression" dxfId="104" priority="106">
      <formula>G6029="Косметика"</formula>
    </cfRule>
    <cfRule type="expression" dxfId="103" priority="107">
      <formula>G6029="Витамины"</formula>
    </cfRule>
  </conditionalFormatting>
  <conditionalFormatting sqref="D6022:D6028">
    <cfRule type="expression" dxfId="102" priority="103">
      <formula>D6022="Доставлен"</formula>
    </cfRule>
  </conditionalFormatting>
  <conditionalFormatting sqref="G6022:G6028">
    <cfRule type="expression" dxfId="101" priority="99">
      <formula>G6022="Парфюм"</formula>
    </cfRule>
    <cfRule type="expression" dxfId="100" priority="100">
      <formula>G6022="Спортпит"</formula>
    </cfRule>
    <cfRule type="expression" dxfId="99" priority="101">
      <formula>G6022="Косметика"</formula>
    </cfRule>
    <cfRule type="expression" dxfId="98" priority="102">
      <formula>G6022="Витамины"</formula>
    </cfRule>
  </conditionalFormatting>
  <conditionalFormatting sqref="D6015:D6021">
    <cfRule type="expression" dxfId="97" priority="98">
      <formula>D6015="Доставлен"</formula>
    </cfRule>
  </conditionalFormatting>
  <conditionalFormatting sqref="G6015:G6021">
    <cfRule type="expression" dxfId="96" priority="94">
      <formula>G6015="Парфюм"</formula>
    </cfRule>
    <cfRule type="expression" dxfId="95" priority="95">
      <formula>G6015="Спортпит"</formula>
    </cfRule>
    <cfRule type="expression" dxfId="94" priority="96">
      <formula>G6015="Косметика"</formula>
    </cfRule>
    <cfRule type="expression" dxfId="93" priority="97">
      <formula>G6015="Витамины"</formula>
    </cfRule>
  </conditionalFormatting>
  <conditionalFormatting sqref="D6008:D6014">
    <cfRule type="expression" dxfId="92" priority="93">
      <formula>D6008="Доставлен"</formula>
    </cfRule>
  </conditionalFormatting>
  <conditionalFormatting sqref="G6008:G6014">
    <cfRule type="expression" dxfId="91" priority="89">
      <formula>G6008="Парфюм"</formula>
    </cfRule>
    <cfRule type="expression" dxfId="90" priority="90">
      <formula>G6008="Спортпит"</formula>
    </cfRule>
    <cfRule type="expression" dxfId="89" priority="91">
      <formula>G6008="Косметика"</formula>
    </cfRule>
    <cfRule type="expression" dxfId="88" priority="92">
      <formula>G6008="Витамины"</formula>
    </cfRule>
  </conditionalFormatting>
  <conditionalFormatting sqref="D6001:D6007">
    <cfRule type="expression" dxfId="87" priority="88">
      <formula>D6001="Доставлен"</formula>
    </cfRule>
  </conditionalFormatting>
  <conditionalFormatting sqref="G6001:G6007">
    <cfRule type="expression" dxfId="86" priority="84">
      <formula>G6001="Парфюм"</formula>
    </cfRule>
    <cfRule type="expression" dxfId="85" priority="85">
      <formula>G6001="Спортпит"</formula>
    </cfRule>
    <cfRule type="expression" dxfId="84" priority="86">
      <formula>G6001="Косметика"</formula>
    </cfRule>
    <cfRule type="expression" dxfId="83" priority="87">
      <formula>G6001="Витамины"</formula>
    </cfRule>
  </conditionalFormatting>
  <conditionalFormatting sqref="D5994:D6000">
    <cfRule type="expression" dxfId="82" priority="83">
      <formula>D5994="Доставлен"</formula>
    </cfRule>
  </conditionalFormatting>
  <conditionalFormatting sqref="G5994:G6000">
    <cfRule type="expression" dxfId="81" priority="79">
      <formula>G5994="Парфюм"</formula>
    </cfRule>
    <cfRule type="expression" dxfId="80" priority="80">
      <formula>G5994="Спортпит"</formula>
    </cfRule>
    <cfRule type="expression" dxfId="79" priority="81">
      <formula>G5994="Косметика"</formula>
    </cfRule>
    <cfRule type="expression" dxfId="78" priority="82">
      <formula>G5994="Витамины"</formula>
    </cfRule>
  </conditionalFormatting>
  <conditionalFormatting sqref="D5987:D5993">
    <cfRule type="expression" dxfId="77" priority="78">
      <formula>D5987="Доставлен"</formula>
    </cfRule>
  </conditionalFormatting>
  <conditionalFormatting sqref="G5987:G5993">
    <cfRule type="expression" dxfId="76" priority="74">
      <formula>G5987="Парфюм"</formula>
    </cfRule>
    <cfRule type="expression" dxfId="75" priority="75">
      <formula>G5987="Спортпит"</formula>
    </cfRule>
    <cfRule type="expression" dxfId="74" priority="76">
      <formula>G5987="Косметика"</formula>
    </cfRule>
    <cfRule type="expression" dxfId="73" priority="77">
      <formula>G5987="Витамины"</formula>
    </cfRule>
  </conditionalFormatting>
  <conditionalFormatting sqref="D5980:D5986">
    <cfRule type="expression" dxfId="72" priority="73">
      <formula>D5980="Доставлен"</formula>
    </cfRule>
  </conditionalFormatting>
  <conditionalFormatting sqref="G5980:G5986">
    <cfRule type="expression" dxfId="71" priority="69">
      <formula>G5980="Парфюм"</formula>
    </cfRule>
    <cfRule type="expression" dxfId="70" priority="70">
      <formula>G5980="Спортпит"</formula>
    </cfRule>
    <cfRule type="expression" dxfId="69" priority="71">
      <formula>G5980="Косметика"</formula>
    </cfRule>
    <cfRule type="expression" dxfId="68" priority="72">
      <formula>G5980="Витамины"</formula>
    </cfRule>
  </conditionalFormatting>
  <conditionalFormatting sqref="D5973:D5979">
    <cfRule type="expression" dxfId="67" priority="68">
      <formula>D5973="Доставлен"</formula>
    </cfRule>
  </conditionalFormatting>
  <conditionalFormatting sqref="G5973:G5979">
    <cfRule type="expression" dxfId="66" priority="64">
      <formula>G5973="Парфюм"</formula>
    </cfRule>
    <cfRule type="expression" dxfId="65" priority="65">
      <formula>G5973="Спортпит"</formula>
    </cfRule>
    <cfRule type="expression" dxfId="64" priority="66">
      <formula>G5973="Косметика"</formula>
    </cfRule>
    <cfRule type="expression" dxfId="63" priority="67">
      <formula>G5973="Витамины"</formula>
    </cfRule>
  </conditionalFormatting>
  <conditionalFormatting sqref="D5966:D5972">
    <cfRule type="expression" dxfId="62" priority="63">
      <formula>D5966="Доставлен"</formula>
    </cfRule>
  </conditionalFormatting>
  <conditionalFormatting sqref="G5966:G5972">
    <cfRule type="expression" dxfId="61" priority="59">
      <formula>G5966="Парфюм"</formula>
    </cfRule>
    <cfRule type="expression" dxfId="60" priority="60">
      <formula>G5966="Спортпит"</formula>
    </cfRule>
    <cfRule type="expression" dxfId="59" priority="61">
      <formula>G5966="Косметика"</formula>
    </cfRule>
    <cfRule type="expression" dxfId="58" priority="62">
      <formula>G5966="Витамины"</formula>
    </cfRule>
  </conditionalFormatting>
  <conditionalFormatting sqref="D5959:D5965">
    <cfRule type="expression" dxfId="57" priority="58">
      <formula>D5959="Доставлен"</formula>
    </cfRule>
  </conditionalFormatting>
  <conditionalFormatting sqref="G5959:G5965">
    <cfRule type="expression" dxfId="56" priority="54">
      <formula>G5959="Парфюм"</formula>
    </cfRule>
    <cfRule type="expression" dxfId="55" priority="55">
      <formula>G5959="Спортпит"</formula>
    </cfRule>
    <cfRule type="expression" dxfId="54" priority="56">
      <formula>G5959="Косметика"</formula>
    </cfRule>
    <cfRule type="expression" dxfId="53" priority="57">
      <formula>G5959="Витамины"</formula>
    </cfRule>
  </conditionalFormatting>
  <conditionalFormatting sqref="D5952:D5958">
    <cfRule type="expression" dxfId="52" priority="53">
      <formula>D5952="Доставлен"</formula>
    </cfRule>
  </conditionalFormatting>
  <conditionalFormatting sqref="G5952:G5958">
    <cfRule type="expression" dxfId="51" priority="49">
      <formula>G5952="Парфюм"</formula>
    </cfRule>
    <cfRule type="expression" dxfId="50" priority="50">
      <formula>G5952="Спортпит"</formula>
    </cfRule>
    <cfRule type="expression" dxfId="49" priority="51">
      <formula>G5952="Косметика"</formula>
    </cfRule>
    <cfRule type="expression" dxfId="48" priority="52">
      <formula>G5952="Витамины"</formula>
    </cfRule>
  </conditionalFormatting>
  <conditionalFormatting sqref="D5945:D5951">
    <cfRule type="expression" dxfId="47" priority="48">
      <formula>D5945="Доставлен"</formula>
    </cfRule>
  </conditionalFormatting>
  <conditionalFormatting sqref="G5945:G5951">
    <cfRule type="expression" dxfId="46" priority="44">
      <formula>G5945="Парфюм"</formula>
    </cfRule>
    <cfRule type="expression" dxfId="45" priority="45">
      <formula>G5945="Спортпит"</formula>
    </cfRule>
    <cfRule type="expression" dxfId="44" priority="46">
      <formula>G5945="Косметика"</formula>
    </cfRule>
    <cfRule type="expression" dxfId="43" priority="47">
      <formula>G5945="Витамины"</formula>
    </cfRule>
  </conditionalFormatting>
  <conditionalFormatting sqref="D5938:D5944">
    <cfRule type="expression" dxfId="42" priority="43">
      <formula>D5938="Доставлен"</formula>
    </cfRule>
  </conditionalFormatting>
  <conditionalFormatting sqref="G5938:G5944">
    <cfRule type="expression" dxfId="41" priority="39">
      <formula>G5938="Парфюм"</formula>
    </cfRule>
    <cfRule type="expression" dxfId="40" priority="40">
      <formula>G5938="Спортпит"</formula>
    </cfRule>
    <cfRule type="expression" dxfId="39" priority="41">
      <formula>G5938="Косметика"</formula>
    </cfRule>
    <cfRule type="expression" dxfId="38" priority="42">
      <formula>G5938="Витамины"</formula>
    </cfRule>
  </conditionalFormatting>
  <conditionalFormatting sqref="D5931:D5937">
    <cfRule type="expression" dxfId="37" priority="38">
      <formula>D5931="Доставлен"</formula>
    </cfRule>
  </conditionalFormatting>
  <conditionalFormatting sqref="G5931:G5937">
    <cfRule type="expression" dxfId="36" priority="34">
      <formula>G5931="Парфюм"</formula>
    </cfRule>
    <cfRule type="expression" dxfId="35" priority="35">
      <formula>G5931="Спортпит"</formula>
    </cfRule>
    <cfRule type="expression" dxfId="34" priority="36">
      <formula>G5931="Косметика"</formula>
    </cfRule>
    <cfRule type="expression" dxfId="33" priority="37">
      <formula>G5931="Витамины"</formula>
    </cfRule>
  </conditionalFormatting>
  <conditionalFormatting sqref="D5924:D5930">
    <cfRule type="expression" dxfId="32" priority="33">
      <formula>D5924="Доставлен"</formula>
    </cfRule>
  </conditionalFormatting>
  <conditionalFormatting sqref="G5924:G5930">
    <cfRule type="expression" dxfId="31" priority="29">
      <formula>G5924="Парфюм"</formula>
    </cfRule>
    <cfRule type="expression" dxfId="30" priority="30">
      <formula>G5924="Спортпит"</formula>
    </cfRule>
    <cfRule type="expression" dxfId="29" priority="31">
      <formula>G5924="Косметика"</formula>
    </cfRule>
    <cfRule type="expression" dxfId="28" priority="32">
      <formula>G5924="Витамины"</formula>
    </cfRule>
  </conditionalFormatting>
  <conditionalFormatting sqref="D5917:D5923">
    <cfRule type="expression" dxfId="27" priority="28">
      <formula>D5917="Доставлен"</formula>
    </cfRule>
  </conditionalFormatting>
  <conditionalFormatting sqref="G5917:G5923">
    <cfRule type="expression" dxfId="26" priority="24">
      <formula>G5917="Парфюм"</formula>
    </cfRule>
    <cfRule type="expression" dxfId="25" priority="25">
      <formula>G5917="Спортпит"</formula>
    </cfRule>
    <cfRule type="expression" dxfId="24" priority="26">
      <formula>G5917="Косметика"</formula>
    </cfRule>
    <cfRule type="expression" dxfId="23" priority="27">
      <formula>G5917="Витамины"</formula>
    </cfRule>
  </conditionalFormatting>
  <conditionalFormatting sqref="D5910:D5916">
    <cfRule type="expression" dxfId="22" priority="23">
      <formula>D5910="Доставлен"</formula>
    </cfRule>
  </conditionalFormatting>
  <conditionalFormatting sqref="G5910:G5916">
    <cfRule type="expression" dxfId="21" priority="19">
      <formula>G5910="Парфюм"</formula>
    </cfRule>
    <cfRule type="expression" dxfId="20" priority="20">
      <formula>G5910="Спортпит"</formula>
    </cfRule>
    <cfRule type="expression" dxfId="19" priority="21">
      <formula>G5910="Косметика"</formula>
    </cfRule>
    <cfRule type="expression" dxfId="18" priority="22">
      <formula>G5910="Витамины"</formula>
    </cfRule>
  </conditionalFormatting>
  <conditionalFormatting sqref="D5903:D5909">
    <cfRule type="expression" dxfId="17" priority="18">
      <formula>D5903="Доставлен"</formula>
    </cfRule>
  </conditionalFormatting>
  <conditionalFormatting sqref="G5905:G5909">
    <cfRule type="expression" dxfId="16" priority="14">
      <formula>G5905="Парфюм"</formula>
    </cfRule>
    <cfRule type="expression" dxfId="15" priority="15">
      <formula>G5905="Спортпит"</formula>
    </cfRule>
    <cfRule type="expression" dxfId="14" priority="16">
      <formula>G5905="Косметика"</formula>
    </cfRule>
    <cfRule type="expression" dxfId="13" priority="17">
      <formula>G5905="Витамины"</formula>
    </cfRule>
  </conditionalFormatting>
  <conditionalFormatting sqref="D5896:D5902">
    <cfRule type="expression" dxfId="12" priority="13">
      <formula>D5896="Доставлен"</formula>
    </cfRule>
  </conditionalFormatting>
  <conditionalFormatting sqref="G5896:G5904">
    <cfRule type="expression" dxfId="7" priority="5">
      <formula>G5896="Парфюм"</formula>
    </cfRule>
    <cfRule type="expression" dxfId="6" priority="6">
      <formula>G5896="Спортпит"</formula>
    </cfRule>
    <cfRule type="expression" dxfId="5" priority="7">
      <formula>G5896="Косметика"</formula>
    </cfRule>
    <cfRule type="expression" dxfId="4" priority="8">
      <formula>G5896="Витамины"</formula>
    </cfRule>
  </conditionalFormatting>
  <conditionalFormatting sqref="G5896:G5904">
    <cfRule type="expression" dxfId="3" priority="1">
      <formula>G5896="Парфюм"</formula>
    </cfRule>
    <cfRule type="expression" dxfId="2" priority="2">
      <formula>G5896="Спортпит"</formula>
    </cfRule>
    <cfRule type="expression" dxfId="1" priority="3">
      <formula>G5896="Косметика"</formula>
    </cfRule>
    <cfRule type="expression" dxfId="0" priority="4">
      <formula>G5896="Витамины"</formula>
    </cfRule>
  </conditionalFormatting>
  <dataValidations count="1">
    <dataValidation type="list" showInputMessage="1" showErrorMessage="1" sqref="S3:S6343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98" activePane="bottomLeft" state="frozen"/>
      <selection activeCell="H4889" sqref="H4889:L4899"/>
      <selection pane="bottomLeft" activeCell="F822" sqref="F822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-39058.627000000015</v>
      </c>
      <c r="J2" s="4">
        <f t="shared" si="0"/>
        <v>2600756.9429844529</v>
      </c>
      <c r="K2" s="4">
        <f t="shared" si="0"/>
        <v>2599744.5600000052</v>
      </c>
      <c r="L2" s="4">
        <f t="shared" si="0"/>
        <v>458610.2249666666</v>
      </c>
      <c r="M2" s="4">
        <f t="shared" si="0"/>
        <v>8017715.1580716455</v>
      </c>
      <c r="N2" s="4">
        <f t="shared" si="0"/>
        <v>11752467.637234205</v>
      </c>
      <c r="O2" s="17">
        <f t="shared" si="0"/>
        <v>3734752.4791625594</v>
      </c>
      <c r="P2" s="21">
        <f>SUBTOTAL(1,P$3:P$890)</f>
        <v>0.53688300996678406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20450</v>
      </c>
      <c r="O397" s="18">
        <f>SUMIF(Journal!$A:$A,HeadJournal!$A397,Journal!U:U)</f>
        <v>7779.283333333331</v>
      </c>
      <c r="P397" s="22">
        <f t="shared" si="55"/>
        <v>0.61395764249062446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26400</v>
      </c>
      <c r="O461" s="18">
        <f>SUMIF(Journal!$A:$A,HeadJournal!$A461,Journal!U:U)</f>
        <v>9100.463333333335</v>
      </c>
      <c r="P461" s="22">
        <f t="shared" si="61"/>
        <v>0.52605243184740413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14517.1</v>
      </c>
      <c r="O479" s="18">
        <f>SUMIF(Journal!$A:$A,HeadJournal!$A479,Journal!U:U)</f>
        <v>4886.8833333333287</v>
      </c>
      <c r="P479" s="22">
        <f t="shared" si="61"/>
        <v>0.50745310333966109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34200</v>
      </c>
      <c r="O542" s="18">
        <f>SUMIF(Journal!$A:$A,HeadJournal!$A542,Journal!U:U)</f>
        <v>14601.786666666658</v>
      </c>
      <c r="P542" s="22">
        <f t="shared" si="67"/>
        <v>0.7450570324097564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27500</v>
      </c>
      <c r="O636" s="18">
        <f>SUMIF(Journal!$A:$A,HeadJournal!$A636,Journal!U:U)</f>
        <v>9580.6400000000012</v>
      </c>
      <c r="P636" s="22">
        <f t="shared" si="72"/>
        <v>0.53465302332226172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19400</v>
      </c>
      <c r="O648" s="18">
        <f>SUMIF(Journal!$A:$A,HeadJournal!$A648,Journal!U:U)</f>
        <v>8632.86</v>
      </c>
      <c r="P648" s="22">
        <f t="shared" si="75"/>
        <v>0.80177837383000505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27896.31</v>
      </c>
      <c r="O653" s="18">
        <f>SUMIF(Journal!$A:$A,HeadJournal!$A653,Journal!U:U)</f>
        <v>12341.216666666669</v>
      </c>
      <c r="P653" s="22">
        <f t="shared" si="75"/>
        <v>0.79338750351439047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25486.53</v>
      </c>
      <c r="O654" s="18">
        <f>SUMIF(Journal!$A:$A,HeadJournal!$A654,Journal!U:U)</f>
        <v>9431.0366666666687</v>
      </c>
      <c r="P654" s="22">
        <f t="shared" si="75"/>
        <v>0.58740248405114948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25477</v>
      </c>
      <c r="O669" s="18">
        <f>SUMIF(Journal!$A:$A,HeadJournal!$A669,Journal!U:U)</f>
        <v>9352.010000000002</v>
      </c>
      <c r="P669" s="22">
        <f t="shared" si="75"/>
        <v>0.5799699720744016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22903.75</v>
      </c>
      <c r="O683" s="18">
        <f>SUMIF(Journal!$A:$A,HeadJournal!$A683,Journal!U:U)</f>
        <v>5318.9599999999982</v>
      </c>
      <c r="P683" s="22">
        <f t="shared" si="75"/>
        <v>0.30247503666520881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22812.45</v>
      </c>
      <c r="O685" s="18">
        <f>SUMIF(Journal!$A:$A,HeadJournal!$A685,Journal!U:U)</f>
        <v>7338.1766666666663</v>
      </c>
      <c r="P685" s="22">
        <f t="shared" si="75"/>
        <v>0.47421785234072378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27600</v>
      </c>
      <c r="O688" s="18">
        <f>SUMIF(Journal!$A:$A,HeadJournal!$A688,Journal!U:U)</f>
        <v>11400.809999999996</v>
      </c>
      <c r="P688" s="22">
        <f t="shared" si="75"/>
        <v>0.70378889314836068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27671.22</v>
      </c>
      <c r="O692" s="18">
        <f>SUMIF(Journal!$A:$A,HeadJournal!$A692,Journal!U:U)</f>
        <v>13398.840000000004</v>
      </c>
      <c r="P692" s="22">
        <f t="shared" si="75"/>
        <v>0.9387950713195703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25780</v>
      </c>
      <c r="O700" s="18">
        <f>SUMIF(Journal!$A:$A,HeadJournal!$A700,Journal!U:U)</f>
        <v>8214.1400000000031</v>
      </c>
      <c r="P700" s="22">
        <f t="shared" si="75"/>
        <v>0.46761957569968132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18870</v>
      </c>
      <c r="O701" s="18">
        <f>SUMIF(Journal!$A:$A,HeadJournal!$A701,Journal!U:U)</f>
        <v>8648.23</v>
      </c>
      <c r="P701" s="22">
        <f t="shared" si="75"/>
        <v>0.8460599289555526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24045.82</v>
      </c>
      <c r="O709" s="18">
        <f>SUMIF(Journal!$A:$A,HeadJournal!$A709,Journal!U:U)</f>
        <v>5774.2199999999966</v>
      </c>
      <c r="P709" s="22">
        <f t="shared" si="78"/>
        <v>0.31602158541123909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15600</v>
      </c>
      <c r="O714" s="18">
        <f>SUMIF(Journal!$A:$A,HeadJournal!$A714,Journal!U:U)</f>
        <v>7777.3889897626277</v>
      </c>
      <c r="P714" s="22">
        <f t="shared" si="78"/>
        <v>0.9942190631215635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29200</v>
      </c>
      <c r="O733" s="18">
        <f>SUMIF(Journal!$A:$A,HeadJournal!$A733,Journal!U:U)</f>
        <v>12594.080000000004</v>
      </c>
      <c r="P733" s="22">
        <f t="shared" si="78"/>
        <v>0.75840904930289954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8">
        <f>SUMIF(Journal!$A:$A,HeadJournal!$A734,Journal!U:U)</f>
        <v>11822.509999999998</v>
      </c>
      <c r="P734" s="22">
        <f t="shared" si="78"/>
        <v>0.69228616149094491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21400</v>
      </c>
      <c r="O737" s="18">
        <f>SUMIF(Journal!$A:$A,HeadJournal!$A737,Journal!U:U)</f>
        <v>4047.7499999999977</v>
      </c>
      <c r="P737" s="22">
        <f t="shared" si="78"/>
        <v>0.23326946073275781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18550</v>
      </c>
      <c r="O738" s="18">
        <f>SUMIF(Journal!$A:$A,HeadJournal!$A738,Journal!U:U)</f>
        <v>4047.1899999999987</v>
      </c>
      <c r="P738" s="22">
        <f t="shared" si="78"/>
        <v>0.27906247134176054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23100</v>
      </c>
      <c r="O739" s="18">
        <f>SUMIF(Journal!$A:$A,HeadJournal!$A739,Journal!U:U)</f>
        <v>8224.5499999999993</v>
      </c>
      <c r="P739" s="22">
        <f t="shared" si="78"/>
        <v>0.55289419815871099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8">
        <f>SUMIF(Journal!$A:$A,HeadJournal!$A742,Journal!U:U)</f>
        <v>847</v>
      </c>
      <c r="P742" s="22">
        <f t="shared" si="78"/>
        <v>0.41256697515830493</v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28800</v>
      </c>
      <c r="O743" s="18">
        <f>SUMIF(Journal!$A:$A,HeadJournal!$A743,Journal!U:U)</f>
        <v>11456.660000000005</v>
      </c>
      <c r="P743" s="22">
        <f t="shared" si="78"/>
        <v>0.66057979604851258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20400</v>
      </c>
      <c r="O744" s="18">
        <f>SUMIF(Journal!$A:$A,HeadJournal!$A744,Journal!U:U)</f>
        <v>4134.369999999999</v>
      </c>
      <c r="P744" s="22">
        <f t="shared" si="78"/>
        <v>0.25417828882127519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22818.33</v>
      </c>
      <c r="O745" s="18">
        <f>SUMIF(Journal!$A:$A,HeadJournal!$A745,Journal!U:U)</f>
        <v>5730.76</v>
      </c>
      <c r="P745" s="22">
        <f t="shared" si="78"/>
        <v>0.33537594871593795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18100</v>
      </c>
      <c r="O746" s="18">
        <f>SUMIF(Journal!$A:$A,HeadJournal!$A746,Journal!U:U)</f>
        <v>668.47999999999502</v>
      </c>
      <c r="P746" s="22">
        <f t="shared" si="78"/>
        <v>3.8348921952875877E-2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13500</v>
      </c>
      <c r="O747" s="18">
        <f>SUMIF(Journal!$A:$A,HeadJournal!$A747,Journal!U:U)</f>
        <v>3981.190000000001</v>
      </c>
      <c r="P747" s="22">
        <f t="shared" si="78"/>
        <v>0.41824450745418817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21600</v>
      </c>
      <c r="O750" s="18">
        <f>SUMIF(Journal!$A:$A,HeadJournal!$A750,Journal!U:U)</f>
        <v>5256.7199999999993</v>
      </c>
      <c r="P750" s="22">
        <f t="shared" si="78"/>
        <v>0.32164412529186304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21100</v>
      </c>
      <c r="O752" s="18">
        <f>SUMIF(Journal!$A:$A,HeadJournal!$A752,Journal!U:U)</f>
        <v>4775.9099999999971</v>
      </c>
      <c r="P752" s="22">
        <f t="shared" si="78"/>
        <v>0.29256822279220446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25100</v>
      </c>
      <c r="O755" s="18">
        <f>SUMIF(Journal!$A:$A,HeadJournal!$A755,Journal!U:U)</f>
        <v>8586.0600000000013</v>
      </c>
      <c r="P755" s="22">
        <f t="shared" si="78"/>
        <v>0.51992801233382235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23600</v>
      </c>
      <c r="O756" s="18">
        <f>SUMIF(Journal!$A:$A,HeadJournal!$A756,Journal!U:U)</f>
        <v>6784.869999999999</v>
      </c>
      <c r="P756" s="22">
        <f t="shared" si="78"/>
        <v>0.40349792121737965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16705.62</v>
      </c>
      <c r="O758" s="18">
        <f>SUMIF(Journal!$A:$A,HeadJournal!$A758,Journal!U:U)</f>
        <v>76.630000000001928</v>
      </c>
      <c r="P758" s="22">
        <f t="shared" si="78"/>
        <v>4.608217336110128E-3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8">
        <f>SUMIF(Journal!$A:$A,HeadJournal!$A767,Journal!U:U)</f>
        <v>5693.8700000000008</v>
      </c>
      <c r="P767" s="22">
        <f t="shared" si="78"/>
        <v>0.34495487434062388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26738.71</v>
      </c>
      <c r="O770" s="18">
        <f>SUMIF(Journal!$A:$A,HeadJournal!$A770,Journal!U:U)</f>
        <v>11004.130000000001</v>
      </c>
      <c r="P770" s="22">
        <f t="shared" si="78"/>
        <v>0.69935962701260546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16900</v>
      </c>
      <c r="O771" s="18">
        <f>SUMIF(Journal!$A:$A,HeadJournal!$A771,Journal!U:U)</f>
        <v>829.93000000000029</v>
      </c>
      <c r="P771" s="22">
        <f t="shared" ref="P771:P834" si="84">IF(N771&lt;&gt;0,IFERROR(O771/M771,""),"")</f>
        <v>5.1644454566781621E-2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15200</v>
      </c>
      <c r="O772" s="18">
        <f>SUMIF(Journal!$A:$A,HeadJournal!$A772,Journal!U:U)</f>
        <v>554.6000000000007</v>
      </c>
      <c r="P772" s="22">
        <f t="shared" si="84"/>
        <v>3.7868545754981137E-2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17900</v>
      </c>
      <c r="O774" s="18">
        <f>SUMIF(Journal!$A:$A,HeadJournal!$A774,Journal!U:U)</f>
        <v>2164.7700000000013</v>
      </c>
      <c r="P774" s="22">
        <f t="shared" si="84"/>
        <v>0.13757472880917543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17500</v>
      </c>
      <c r="O775" s="18">
        <f>SUMIF(Journal!$A:$A,HeadJournal!$A775,Journal!U:U)</f>
        <v>2963.4833333333308</v>
      </c>
      <c r="P775" s="22">
        <f t="shared" si="84"/>
        <v>0.20386474980824135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20000</v>
      </c>
      <c r="O777" s="18">
        <f>SUMIF(Journal!$A:$A,HeadJournal!$A777,Journal!U:U)</f>
        <v>3221.7233333333379</v>
      </c>
      <c r="P777" s="22">
        <f t="shared" si="84"/>
        <v>0.19201753537262403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18872.93</v>
      </c>
      <c r="O778" s="18">
        <f>SUMIF(Journal!$A:$A,HeadJournal!$A778,Journal!U:U)</f>
        <v>3534.5400000000009</v>
      </c>
      <c r="P778" s="22">
        <f t="shared" si="84"/>
        <v>0.23043748398625938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14700</v>
      </c>
      <c r="O788" s="18">
        <f>SUMIF(Journal!$A:$A,HeadJournal!$A788,Journal!U:U)</f>
        <v>-2459.1566666666713</v>
      </c>
      <c r="P788" s="22">
        <f t="shared" si="84"/>
        <v>-0.14331454129350205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25300</v>
      </c>
      <c r="O789" s="18">
        <f>SUMIF(Journal!$A:$A,HeadJournal!$A789,Journal!U:U)</f>
        <v>9217.8133333333317</v>
      </c>
      <c r="P789" s="22">
        <f t="shared" si="84"/>
        <v>0.57316915444334249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714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>
        <f>(800+1000+1728)/4</f>
        <v>882</v>
      </c>
      <c r="M790" s="8">
        <f>SUMIF(Journal!$A:$A,HeadJournal!$A790,Journal!$P:$P)</f>
        <v>17293.96</v>
      </c>
      <c r="N790" s="8">
        <f>SUMIF(Journal!$A:$A,HeadJournal!$A790,Journal!Q:Q)</f>
        <v>12450</v>
      </c>
      <c r="O790" s="18">
        <f>SUMIF(Journal!$A:$A,HeadJournal!$A790,Journal!U:U)</f>
        <v>-4843.9599999999982</v>
      </c>
      <c r="P790" s="22">
        <f t="shared" si="84"/>
        <v>-0.28009547842136784</v>
      </c>
      <c r="Q790" s="7" t="b">
        <f t="shared" si="82"/>
        <v>1</v>
      </c>
      <c r="R790" s="73">
        <f t="shared" si="85"/>
        <v>5.1000464902197069E-2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24600</v>
      </c>
      <c r="O791" s="18">
        <f>SUMIF(Journal!$A:$A,HeadJournal!$A791,Journal!U:U)</f>
        <v>8561.4733333333334</v>
      </c>
      <c r="P791" s="22">
        <f t="shared" si="84"/>
        <v>0.53380672123249884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714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>
        <f>(800+1000+1728)/4</f>
        <v>882</v>
      </c>
      <c r="M792" s="8">
        <f>SUMIF(Journal!$A:$A,HeadJournal!$A792,Journal!$P:$P)</f>
        <v>17567.990000000002</v>
      </c>
      <c r="N792" s="8">
        <f>SUMIF(Journal!$A:$A,HeadJournal!$A792,Journal!Q:Q)</f>
        <v>12000</v>
      </c>
      <c r="O792" s="18">
        <f>SUMIF(Journal!$A:$A,HeadJournal!$A792,Journal!U:U)</f>
        <v>-5567.9900000000016</v>
      </c>
      <c r="P792" s="22">
        <f t="shared" si="84"/>
        <v>-0.31693950190090053</v>
      </c>
      <c r="Q792" s="7" t="b">
        <f t="shared" si="82"/>
        <v>1</v>
      </c>
      <c r="R792" s="73">
        <f t="shared" si="85"/>
        <v>5.020494661028381E-2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714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>
        <f>(800+1000+1728)/4</f>
        <v>882</v>
      </c>
      <c r="M794" s="8">
        <f>SUMIF(Journal!$A:$A,HeadJournal!$A794,Journal!$P:$P)</f>
        <v>18581.47</v>
      </c>
      <c r="N794" s="8">
        <f>SUMIF(Journal!$A:$A,HeadJournal!$A794,Journal!Q:Q)</f>
        <v>23900</v>
      </c>
      <c r="O794" s="18">
        <f>SUMIF(Journal!$A:$A,HeadJournal!$A794,Journal!U:U)</f>
        <v>5318.5300000000025</v>
      </c>
      <c r="P794" s="22">
        <f t="shared" si="84"/>
        <v>0.286227623541087</v>
      </c>
      <c r="Q794" s="7" t="b">
        <f t="shared" si="82"/>
        <v>1</v>
      </c>
      <c r="R794" s="73">
        <f t="shared" si="85"/>
        <v>4.7466642843650146E-2</v>
      </c>
    </row>
    <row r="795" spans="1:19" x14ac:dyDescent="0.25">
      <c r="A795" s="192" t="s">
        <v>5631</v>
      </c>
      <c r="B795" s="12"/>
      <c r="C795" s="12" t="s">
        <v>1737</v>
      </c>
      <c r="D795" s="12" t="s">
        <v>714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>
        <f>(800+1000+1728)/4</f>
        <v>882</v>
      </c>
      <c r="M795" s="8">
        <f>SUMIF(Journal!$A:$A,HeadJournal!$A795,Journal!$P:$P)</f>
        <v>18187.260000000002</v>
      </c>
      <c r="N795" s="8">
        <f>SUMIF(Journal!$A:$A,HeadJournal!$A795,Journal!Q:Q)</f>
        <v>17500</v>
      </c>
      <c r="O795" s="18">
        <f>SUMIF(Journal!$A:$A,HeadJournal!$A795,Journal!U:U)</f>
        <v>-687.26000000000204</v>
      </c>
      <c r="P795" s="22">
        <f t="shared" si="84"/>
        <v>-3.7787990054576774E-2</v>
      </c>
      <c r="Q795" s="7" t="b">
        <f t="shared" si="82"/>
        <v>1</v>
      </c>
      <c r="R795" s="73">
        <f t="shared" si="85"/>
        <v>4.8495485301249329E-2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8">
        <f>SUMIF(Journal!$A:$A,HeadJournal!$A796,Journal!U:U)</f>
        <v>1015</v>
      </c>
      <c r="P796" s="22">
        <f t="shared" si="84"/>
        <v>1.0304568527918783</v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1200</v>
      </c>
      <c r="O797" s="18">
        <f>SUMIF(Journal!$A:$A,HeadJournal!$A797,Journal!U:U)</f>
        <v>493</v>
      </c>
      <c r="P797" s="22">
        <f t="shared" si="84"/>
        <v>0.6973125884016973</v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8">
        <f>SUMIF(Journal!$A:$A,HeadJournal!$A798,Journal!U:U)</f>
        <v>718</v>
      </c>
      <c r="P798" s="22">
        <f t="shared" si="84"/>
        <v>0.48448043184885292</v>
      </c>
      <c r="Q798" s="7" t="b">
        <f t="shared" si="82"/>
        <v>1</v>
      </c>
      <c r="R798" s="73">
        <f t="shared" si="85"/>
        <v>0</v>
      </c>
    </row>
    <row r="799" spans="1:19" x14ac:dyDescent="0.25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4000</v>
      </c>
      <c r="O799" s="18">
        <f>SUMIF(Journal!$A:$A,HeadJournal!$A799,Journal!U:U)</f>
        <v>1956</v>
      </c>
      <c r="P799" s="22">
        <f t="shared" si="84"/>
        <v>0.95694716242661448</v>
      </c>
      <c r="Q799" s="7" t="b">
        <f t="shared" si="82"/>
        <v>1</v>
      </c>
      <c r="R799" s="73">
        <f t="shared" si="85"/>
        <v>0</v>
      </c>
    </row>
    <row r="800" spans="1:19" x14ac:dyDescent="0.25">
      <c r="A800" s="192" t="s">
        <v>5640</v>
      </c>
      <c r="B800" s="12"/>
      <c r="C800" s="12" t="s">
        <v>1752</v>
      </c>
      <c r="D800" s="12" t="s">
        <v>714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>
        <f>(1100+1000+1277)/4</f>
        <v>844.25</v>
      </c>
      <c r="M800" s="8">
        <f>SUMIF(Journal!$A:$A,HeadJournal!$A800,Journal!$P:$P)</f>
        <v>18941.439999999995</v>
      </c>
      <c r="N800" s="8">
        <f>SUMIF(Journal!$A:$A,HeadJournal!$A800,Journal!Q:Q)</f>
        <v>19200</v>
      </c>
      <c r="O800" s="18">
        <f>SUMIF(Journal!$A:$A,HeadJournal!$A800,Journal!U:U)</f>
        <v>258.56000000000552</v>
      </c>
      <c r="P800" s="22">
        <f t="shared" si="84"/>
        <v>1.3650493309907039E-2</v>
      </c>
      <c r="Q800" s="7" t="b">
        <f t="shared" si="82"/>
        <v>1</v>
      </c>
      <c r="R800" s="73">
        <f t="shared" si="85"/>
        <v>4.4571584842546301E-2</v>
      </c>
    </row>
    <row r="801" spans="1:18" x14ac:dyDescent="0.25">
      <c r="A801" s="192" t="s">
        <v>5644</v>
      </c>
      <c r="B801" s="12"/>
      <c r="C801" s="12" t="s">
        <v>1735</v>
      </c>
      <c r="D801" s="12" t="s">
        <v>714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>
        <f t="shared" ref="L801:L803" si="86">(1100+1000+1277)/4</f>
        <v>844.25</v>
      </c>
      <c r="M801" s="8">
        <f>SUMIF(Journal!$A:$A,HeadJournal!$A801,Journal!$P:$P)</f>
        <v>16912.589999999997</v>
      </c>
      <c r="N801" s="8">
        <f>SUMIF(Journal!$A:$A,HeadJournal!$A801,Journal!Q:Q)</f>
        <v>18400</v>
      </c>
      <c r="O801" s="18">
        <f>SUMIF(Journal!$A:$A,HeadJournal!$A801,Journal!U:U)</f>
        <v>1487.4100000000024</v>
      </c>
      <c r="P801" s="22">
        <f t="shared" si="84"/>
        <v>8.7946908190880441E-2</v>
      </c>
      <c r="Q801" s="7" t="b">
        <f t="shared" si="82"/>
        <v>1</v>
      </c>
      <c r="R801" s="73">
        <f t="shared" si="85"/>
        <v>4.9918433545660376E-2</v>
      </c>
    </row>
    <row r="802" spans="1:18" x14ac:dyDescent="0.25">
      <c r="A802" s="192" t="s">
        <v>5650</v>
      </c>
      <c r="B802" s="12"/>
      <c r="C802" s="12" t="s">
        <v>1737</v>
      </c>
      <c r="D802" s="12" t="s">
        <v>714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>
        <f t="shared" si="86"/>
        <v>844.25</v>
      </c>
      <c r="M802" s="8">
        <f>SUMIF(Journal!$A:$A,HeadJournal!$A802,Journal!$P:$P)</f>
        <v>17774.560000000001</v>
      </c>
      <c r="N802" s="8">
        <f>SUMIF(Journal!$A:$A,HeadJournal!$A802,Journal!Q:Q)</f>
        <v>27400</v>
      </c>
      <c r="O802" s="18">
        <f>SUMIF(Journal!$A:$A,HeadJournal!$A802,Journal!U:U)</f>
        <v>9625.4399999999951</v>
      </c>
      <c r="P802" s="22">
        <f t="shared" si="84"/>
        <v>0.5415290167520318</v>
      </c>
      <c r="Q802" s="7" t="b">
        <f t="shared" ref="Q802:Q833" si="87">J802=K802</f>
        <v>1</v>
      </c>
      <c r="R802" s="73">
        <f t="shared" si="85"/>
        <v>4.7497659576383321E-2</v>
      </c>
    </row>
    <row r="803" spans="1:18" x14ac:dyDescent="0.25">
      <c r="A803" s="192" t="s">
        <v>5660</v>
      </c>
      <c r="B803" s="12"/>
      <c r="C803" s="12" t="s">
        <v>1751</v>
      </c>
      <c r="D803" s="12" t="s">
        <v>714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>
        <f t="shared" si="86"/>
        <v>844.25</v>
      </c>
      <c r="M803" s="8">
        <f>SUMIF(Journal!$A:$A,HeadJournal!$A803,Journal!$P:$P)</f>
        <v>17969.310000000001</v>
      </c>
      <c r="N803" s="8">
        <f>SUMIF(Journal!$A:$A,HeadJournal!$A803,Journal!Q:Q)</f>
        <v>16700</v>
      </c>
      <c r="O803" s="18">
        <f>SUMIF(Journal!$A:$A,HeadJournal!$A803,Journal!U:U)</f>
        <v>-1269.3100000000004</v>
      </c>
      <c r="P803" s="22">
        <f t="shared" si="84"/>
        <v>-7.0637659431553035E-2</v>
      </c>
      <c r="Q803" s="7" t="b">
        <f t="shared" si="87"/>
        <v>1</v>
      </c>
      <c r="R803" s="73">
        <f t="shared" si="85"/>
        <v>4.6982883594306066E-2</v>
      </c>
    </row>
    <row r="804" spans="1:18" x14ac:dyDescent="0.25">
      <c r="A804" s="12" t="s">
        <v>5661</v>
      </c>
      <c r="B804" s="12"/>
      <c r="C804" s="12" t="s">
        <v>1449</v>
      </c>
      <c r="D804" s="12" t="s">
        <v>714</v>
      </c>
      <c r="E804" s="12" t="s">
        <v>5662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>SUMIF(Journal!$A:$A,HeadJournal!$A804,Journal!$P:$P)</f>
        <v>15643.739999999998</v>
      </c>
      <c r="N804" s="8">
        <f>SUMIF(Journal!$A:$A,HeadJournal!$A804,Journal!Q:Q)</f>
        <v>0</v>
      </c>
      <c r="O804" s="18">
        <f>SUMIF(Journal!$A:$A,HeadJournal!$A804,Journal!U:U)</f>
        <v>-15643.739999999998</v>
      </c>
      <c r="P804" s="22" t="str">
        <f t="shared" si="84"/>
        <v/>
      </c>
      <c r="Q804" s="7" t="b">
        <f t="shared" si="87"/>
        <v>1</v>
      </c>
      <c r="R804" s="73">
        <f t="shared" si="85"/>
        <v>3.1961666455719673E-3</v>
      </c>
    </row>
    <row r="805" spans="1:18" x14ac:dyDescent="0.25">
      <c r="A805" s="12" t="s">
        <v>5675</v>
      </c>
      <c r="B805" s="12"/>
      <c r="C805" s="12" t="s">
        <v>843</v>
      </c>
      <c r="D805" s="12" t="s">
        <v>714</v>
      </c>
      <c r="E805" s="12" t="s">
        <v>1477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>SUMIF(Journal!$A:$A,HeadJournal!$A805,Journal!$P:$P)</f>
        <v>3092</v>
      </c>
      <c r="N805" s="8">
        <f>SUMIF(Journal!$A:$A,HeadJournal!$A805,Journal!Q:Q)</f>
        <v>4200</v>
      </c>
      <c r="O805" s="18">
        <f>SUMIF(Journal!$A:$A,HeadJournal!$A805,Journal!U:U)</f>
        <v>1108</v>
      </c>
      <c r="P805" s="22">
        <f t="shared" si="84"/>
        <v>0.35834411384217335</v>
      </c>
      <c r="Q805" s="7" t="b">
        <f t="shared" si="87"/>
        <v>1</v>
      </c>
      <c r="R805" s="73">
        <f t="shared" si="85"/>
        <v>0</v>
      </c>
    </row>
    <row r="806" spans="1:18" x14ac:dyDescent="0.25">
      <c r="A806" s="12" t="s">
        <v>5676</v>
      </c>
      <c r="B806" s="12"/>
      <c r="C806" s="12" t="s">
        <v>1380</v>
      </c>
      <c r="D806" s="12" t="s">
        <v>714</v>
      </c>
      <c r="E806" s="12" t="s">
        <v>1477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>SUMIF(Journal!$A:$A,HeadJournal!$A806,Journal!$P:$P)</f>
        <v>1042</v>
      </c>
      <c r="N806" s="8">
        <f>SUMIF(Journal!$A:$A,HeadJournal!$A806,Journal!Q:Q)</f>
        <v>2000</v>
      </c>
      <c r="O806" s="18">
        <f>SUMIF(Journal!$A:$A,HeadJournal!$A806,Journal!U:U)</f>
        <v>958</v>
      </c>
      <c r="P806" s="22">
        <f t="shared" si="84"/>
        <v>0.91938579654510555</v>
      </c>
      <c r="Q806" s="7" t="b">
        <f t="shared" si="87"/>
        <v>1</v>
      </c>
      <c r="R806" s="73">
        <f t="shared" si="85"/>
        <v>0</v>
      </c>
    </row>
    <row r="807" spans="1:18" x14ac:dyDescent="0.25">
      <c r="A807" s="12" t="s">
        <v>5677</v>
      </c>
      <c r="B807" s="12"/>
      <c r="C807" s="12" t="s">
        <v>1380</v>
      </c>
      <c r="D807" s="12" t="s">
        <v>714</v>
      </c>
      <c r="E807" s="12" t="s">
        <v>1477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>SUMIF(Journal!$A:$A,HeadJournal!$A807,Journal!$P:$P)</f>
        <v>882</v>
      </c>
      <c r="N807" s="8">
        <f>SUMIF(Journal!$A:$A,HeadJournal!$A807,Journal!Q:Q)</f>
        <v>2000</v>
      </c>
      <c r="O807" s="18">
        <f>SUMIF(Journal!$A:$A,HeadJournal!$A807,Journal!U:U)</f>
        <v>1118</v>
      </c>
      <c r="P807" s="22">
        <f t="shared" si="84"/>
        <v>1.2675736961451247</v>
      </c>
      <c r="Q807" s="7" t="b">
        <f t="shared" si="87"/>
        <v>1</v>
      </c>
      <c r="R807" s="73">
        <f t="shared" si="85"/>
        <v>0</v>
      </c>
    </row>
    <row r="808" spans="1:18" x14ac:dyDescent="0.25">
      <c r="A808" s="12" t="s">
        <v>5678</v>
      </c>
      <c r="B808" s="12"/>
      <c r="C808" s="12" t="s">
        <v>1380</v>
      </c>
      <c r="D808" s="12" t="s">
        <v>714</v>
      </c>
      <c r="E808" s="12" t="s">
        <v>1477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>SUMIF(Journal!$A:$A,HeadJournal!$A808,Journal!$P:$P)</f>
        <v>882</v>
      </c>
      <c r="N808" s="8">
        <f>SUMIF(Journal!$A:$A,HeadJournal!$A808,Journal!Q:Q)</f>
        <v>2000</v>
      </c>
      <c r="O808" s="18">
        <f>SUMIF(Journal!$A:$A,HeadJournal!$A808,Journal!U:U)</f>
        <v>1118</v>
      </c>
      <c r="P808" s="22">
        <f t="shared" si="84"/>
        <v>1.2675736961451247</v>
      </c>
      <c r="Q808" s="7" t="b">
        <f t="shared" si="87"/>
        <v>1</v>
      </c>
      <c r="R808" s="73">
        <f t="shared" si="85"/>
        <v>0</v>
      </c>
    </row>
    <row r="809" spans="1:18" x14ac:dyDescent="0.25">
      <c r="A809" s="192" t="s">
        <v>5685</v>
      </c>
      <c r="B809" s="12"/>
      <c r="C809" s="12" t="s">
        <v>1737</v>
      </c>
      <c r="D809" s="12" t="s">
        <v>714</v>
      </c>
      <c r="E809" s="12" t="s">
        <v>1477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>
        <f>(1200+1000+1285)/5</f>
        <v>697</v>
      </c>
      <c r="M809" s="8">
        <f>SUMIF(Journal!$A:$A,HeadJournal!$A809,Journal!$P:$P)</f>
        <v>16928.749999999996</v>
      </c>
      <c r="N809" s="8">
        <f>SUMIF(Journal!$A:$A,HeadJournal!$A809,Journal!Q:Q)</f>
        <v>23450</v>
      </c>
      <c r="O809" s="18">
        <f>SUMIF(Journal!$A:$A,HeadJournal!$A809,Journal!U:U)</f>
        <v>6521.2500000000009</v>
      </c>
      <c r="P809" s="22">
        <f t="shared" si="84"/>
        <v>0.38521745551207281</v>
      </c>
      <c r="Q809" s="7" t="b">
        <f t="shared" si="87"/>
        <v>1</v>
      </c>
      <c r="R809" s="73">
        <f t="shared" si="85"/>
        <v>4.1172561470870568E-2</v>
      </c>
    </row>
    <row r="810" spans="1:18" x14ac:dyDescent="0.25">
      <c r="A810" s="192" t="s">
        <v>5693</v>
      </c>
      <c r="B810" s="12"/>
      <c r="C810" s="12" t="s">
        <v>1752</v>
      </c>
      <c r="D810" s="12" t="s">
        <v>714</v>
      </c>
      <c r="E810" s="12" t="s">
        <v>1477</v>
      </c>
      <c r="F810" s="12"/>
      <c r="G810" s="13">
        <v>46138</v>
      </c>
      <c r="H810" s="14">
        <f>15310.54/176.74</f>
        <v>86.627475387574975</v>
      </c>
      <c r="I810" s="14">
        <v>-19.75</v>
      </c>
      <c r="J810" s="8">
        <f>SUMIF(Journal!$A:$A,HeadJournal!$A810,Journal!$K:$K)+SUMIF(Journal!$A:$A,HeadJournal!$A810,Journal!$L:$L)+SUMIF(Journal!$A:$A,HeadJournal!$A810,Journal!$M:$M)</f>
        <v>176.74000000000004</v>
      </c>
      <c r="K810" s="14">
        <v>176.74</v>
      </c>
      <c r="L810" s="14">
        <f t="shared" ref="L810:L813" si="88">(1200+1000+1285)/5</f>
        <v>697</v>
      </c>
      <c r="M810" s="8">
        <f>SUMIF(Journal!$A:$A,HeadJournal!$A810,Journal!$P:$P)</f>
        <v>16007.539999999999</v>
      </c>
      <c r="N810" s="8">
        <f>SUMIF(Journal!$A:$A,HeadJournal!$A810,Journal!Q:Q)</f>
        <v>11800</v>
      </c>
      <c r="O810" s="18">
        <f>SUMIF(Journal!$A:$A,HeadJournal!$A810,Journal!U:U)</f>
        <v>-4207.5399999999972</v>
      </c>
      <c r="P810" s="22">
        <f t="shared" si="84"/>
        <v>-0.26284738317068068</v>
      </c>
      <c r="Q810" s="7" t="b">
        <f t="shared" si="87"/>
        <v>1</v>
      </c>
      <c r="R810" s="73">
        <f t="shared" si="85"/>
        <v>4.3541980841528431E-2</v>
      </c>
    </row>
    <row r="811" spans="1:18" x14ac:dyDescent="0.25">
      <c r="A811" s="192" t="s">
        <v>5699</v>
      </c>
      <c r="B811" s="12"/>
      <c r="C811" s="12" t="s">
        <v>1735</v>
      </c>
      <c r="D811" s="12" t="s">
        <v>714</v>
      </c>
      <c r="E811" s="12" t="s">
        <v>1477</v>
      </c>
      <c r="F811" s="12"/>
      <c r="G811" s="13">
        <v>46135</v>
      </c>
      <c r="H811" s="14">
        <f>14966.51/172.83</f>
        <v>86.59671353353005</v>
      </c>
      <c r="I811" s="14">
        <v>-18.89</v>
      </c>
      <c r="J811" s="8">
        <f>SUMIF(Journal!$A:$A,HeadJournal!$A811,Journal!$K:$K)+SUMIF(Journal!$A:$A,HeadJournal!$A811,Journal!$L:$L)+SUMIF(Journal!$A:$A,HeadJournal!$A811,Journal!$M:$M)</f>
        <v>172.83000000000004</v>
      </c>
      <c r="K811" s="14">
        <v>172.83</v>
      </c>
      <c r="L811" s="14">
        <f t="shared" si="88"/>
        <v>697</v>
      </c>
      <c r="M811" s="8">
        <f>SUMIF(Journal!$A:$A,HeadJournal!$A811,Journal!$P:$P)</f>
        <v>15663.509999999998</v>
      </c>
      <c r="N811" s="8">
        <f>SUMIF(Journal!$A:$A,HeadJournal!$A811,Journal!Q:Q)</f>
        <v>20900</v>
      </c>
      <c r="O811" s="18">
        <f>SUMIF(Journal!$A:$A,HeadJournal!$A811,Journal!U:U)</f>
        <v>5236.4900000000034</v>
      </c>
      <c r="P811" s="22">
        <f t="shared" si="84"/>
        <v>0.33431140274434046</v>
      </c>
      <c r="Q811" s="7" t="b">
        <f t="shared" si="87"/>
        <v>1</v>
      </c>
      <c r="R811" s="73">
        <f t="shared" si="85"/>
        <v>4.4498327641761017E-2</v>
      </c>
    </row>
    <row r="812" spans="1:18" x14ac:dyDescent="0.25">
      <c r="A812" s="192" t="s">
        <v>5706</v>
      </c>
      <c r="B812" s="12"/>
      <c r="C812" s="12" t="s">
        <v>1735</v>
      </c>
      <c r="D812" s="12" t="s">
        <v>714</v>
      </c>
      <c r="E812" s="12" t="s">
        <v>1477</v>
      </c>
      <c r="F812" s="12"/>
      <c r="G812" s="13">
        <v>46142</v>
      </c>
      <c r="H812" s="14">
        <f>16020.16/185.94</f>
        <v>86.157685274819841</v>
      </c>
      <c r="I812" s="14">
        <v>-9.99</v>
      </c>
      <c r="J812" s="8">
        <f>SUMIF(Journal!$A:$A,HeadJournal!$A812,Journal!$K:$K)+SUMIF(Journal!$A:$A,HeadJournal!$A812,Journal!$L:$L)+SUMIF(Journal!$A:$A,HeadJournal!$A812,Journal!$M:$M)</f>
        <v>185.94</v>
      </c>
      <c r="K812" s="14">
        <v>185.94</v>
      </c>
      <c r="L812" s="14">
        <f t="shared" si="88"/>
        <v>697</v>
      </c>
      <c r="M812" s="8">
        <f>SUMIF(Journal!$A:$A,HeadJournal!$A812,Journal!$P:$P)</f>
        <v>16717.160000000003</v>
      </c>
      <c r="N812" s="8">
        <f>SUMIF(Journal!$A:$A,HeadJournal!$A812,Journal!Q:Q)</f>
        <v>14900</v>
      </c>
      <c r="O812" s="18">
        <f>SUMIF(Journal!$A:$A,HeadJournal!$A812,Journal!U:U)</f>
        <v>-1817.1600000000008</v>
      </c>
      <c r="P812" s="22">
        <f t="shared" si="84"/>
        <v>-0.10870028162678352</v>
      </c>
      <c r="Q812" s="7" t="b">
        <f t="shared" si="87"/>
        <v>1</v>
      </c>
      <c r="R812" s="73">
        <f t="shared" si="85"/>
        <v>4.1693684812492068E-2</v>
      </c>
    </row>
    <row r="813" spans="1:18" x14ac:dyDescent="0.25">
      <c r="A813" s="192" t="s">
        <v>5711</v>
      </c>
      <c r="B813" s="12"/>
      <c r="C813" s="12" t="s">
        <v>1751</v>
      </c>
      <c r="D813" s="12" t="s">
        <v>714</v>
      </c>
      <c r="E813" s="12" t="s">
        <v>1477</v>
      </c>
      <c r="F813" s="12"/>
      <c r="G813" s="13">
        <v>46136</v>
      </c>
      <c r="H813" s="14">
        <f>15424.41/178.11</f>
        <v>86.60047161866261</v>
      </c>
      <c r="I813" s="14">
        <v>-19.46</v>
      </c>
      <c r="J813" s="8">
        <f>SUMIF(Journal!$A:$A,HeadJournal!$A813,Journal!$K:$K)+SUMIF(Journal!$A:$A,HeadJournal!$A813,Journal!$L:$L)+SUMIF(Journal!$A:$A,HeadJournal!$A813,Journal!$M:$M)</f>
        <v>178.10999999999993</v>
      </c>
      <c r="K813" s="14">
        <v>178.11</v>
      </c>
      <c r="L813" s="14">
        <f t="shared" si="88"/>
        <v>697</v>
      </c>
      <c r="M813" s="8">
        <f>SUMIF(Journal!$A:$A,HeadJournal!$A813,Journal!$P:$P)</f>
        <v>16121.410000000007</v>
      </c>
      <c r="N813" s="8">
        <f>SUMIF(Journal!$A:$A,HeadJournal!$A813,Journal!Q:Q)</f>
        <v>8900</v>
      </c>
      <c r="O813" s="18">
        <f>SUMIF(Journal!$A:$A,HeadJournal!$A813,Journal!U:U)</f>
        <v>-7221.4100000000062</v>
      </c>
      <c r="P813" s="22">
        <f t="shared" si="84"/>
        <v>-0.4479391070632161</v>
      </c>
      <c r="Q813" s="7" t="b">
        <f t="shared" si="87"/>
        <v>1</v>
      </c>
      <c r="R813" s="73">
        <f t="shared" si="85"/>
        <v>4.3234431727745881E-2</v>
      </c>
    </row>
    <row r="814" spans="1:18" x14ac:dyDescent="0.25">
      <c r="A814" s="12" t="s">
        <v>5713</v>
      </c>
      <c r="B814" s="12"/>
      <c r="C814" s="12" t="s">
        <v>1380</v>
      </c>
      <c r="D814" s="12" t="s">
        <v>714</v>
      </c>
      <c r="E814" s="12" t="s">
        <v>1477</v>
      </c>
      <c r="F814" s="12"/>
      <c r="G814" s="13">
        <v>46141</v>
      </c>
      <c r="H814" s="14">
        <v>1</v>
      </c>
      <c r="I814" s="14">
        <v>0</v>
      </c>
      <c r="J814" s="8">
        <f>SUMIF(Journal!$A:$A,HeadJournal!$A814,Journal!$K:$K)+SUMIF(Journal!$A:$A,HeadJournal!$A814,Journal!$L:$L)+SUMIF(Journal!$A:$A,HeadJournal!$A814,Journal!$M:$M)</f>
        <v>972</v>
      </c>
      <c r="K814" s="14">
        <v>972</v>
      </c>
      <c r="L814" s="14">
        <v>0</v>
      </c>
      <c r="M814" s="8">
        <f>SUMIF(Journal!$A:$A,HeadJournal!$A814,Journal!$P:$P)</f>
        <v>972</v>
      </c>
      <c r="N814" s="8">
        <f>SUMIF(Journal!$A:$A,HeadJournal!$A814,Journal!Q:Q)</f>
        <v>0</v>
      </c>
      <c r="O814" s="18">
        <f>SUMIF(Journal!$A:$A,HeadJournal!$A814,Journal!U:U)</f>
        <v>-972</v>
      </c>
      <c r="P814" s="22" t="str">
        <f t="shared" si="84"/>
        <v/>
      </c>
      <c r="Q814" s="7" t="b">
        <f t="shared" si="87"/>
        <v>1</v>
      </c>
      <c r="R814" s="73">
        <f t="shared" si="85"/>
        <v>0</v>
      </c>
    </row>
    <row r="815" spans="1:18" x14ac:dyDescent="0.25">
      <c r="A815" s="12" t="s">
        <v>5714</v>
      </c>
      <c r="B815" s="12"/>
      <c r="C815" s="12" t="s">
        <v>1380</v>
      </c>
      <c r="D815" s="12" t="s">
        <v>714</v>
      </c>
      <c r="E815" s="12" t="s">
        <v>1477</v>
      </c>
      <c r="F815" s="12"/>
      <c r="G815" s="13">
        <v>46143</v>
      </c>
      <c r="H815" s="14">
        <v>1</v>
      </c>
      <c r="I815" s="14">
        <v>0</v>
      </c>
      <c r="J815" s="8">
        <f>SUMIF(Journal!$A:$A,HeadJournal!$A815,Journal!$K:$K)+SUMIF(Journal!$A:$A,HeadJournal!$A815,Journal!$L:$L)+SUMIF(Journal!$A:$A,HeadJournal!$A815,Journal!$M:$M)</f>
        <v>1028</v>
      </c>
      <c r="K815" s="14">
        <v>1028</v>
      </c>
      <c r="L815" s="14">
        <v>0</v>
      </c>
      <c r="M815" s="8">
        <f>SUMIF(Journal!$A:$A,HeadJournal!$A815,Journal!$P:$P)</f>
        <v>1028</v>
      </c>
      <c r="N815" s="8">
        <f>SUMIF(Journal!$A:$A,HeadJournal!$A815,Journal!Q:Q)</f>
        <v>2000</v>
      </c>
      <c r="O815" s="18">
        <f>SUMIF(Journal!$A:$A,HeadJournal!$A815,Journal!U:U)</f>
        <v>972</v>
      </c>
      <c r="P815" s="22">
        <f t="shared" si="84"/>
        <v>0.94552529182879375</v>
      </c>
      <c r="Q815" s="7" t="b">
        <f t="shared" si="87"/>
        <v>1</v>
      </c>
      <c r="R815" s="73">
        <f t="shared" si="85"/>
        <v>0</v>
      </c>
    </row>
    <row r="816" spans="1:18" x14ac:dyDescent="0.25">
      <c r="A816" s="12" t="s">
        <v>5715</v>
      </c>
      <c r="B816" s="12"/>
      <c r="C816" s="12" t="s">
        <v>1380</v>
      </c>
      <c r="D816" s="12" t="s">
        <v>714</v>
      </c>
      <c r="E816" s="12" t="s">
        <v>1477</v>
      </c>
      <c r="F816" s="12"/>
      <c r="G816" s="13">
        <v>46143</v>
      </c>
      <c r="H816" s="14">
        <v>1</v>
      </c>
      <c r="I816" s="14">
        <v>0</v>
      </c>
      <c r="J816" s="8">
        <f>SUMIF(Journal!$A:$A,HeadJournal!$A816,Journal!$K:$K)+SUMIF(Journal!$A:$A,HeadJournal!$A816,Journal!$L:$L)+SUMIF(Journal!$A:$A,HeadJournal!$A816,Journal!$M:$M)</f>
        <v>1028</v>
      </c>
      <c r="K816" s="14">
        <v>1028</v>
      </c>
      <c r="L816" s="14">
        <v>0</v>
      </c>
      <c r="M816" s="8">
        <f>SUMIF(Journal!$A:$A,HeadJournal!$A816,Journal!$P:$P)</f>
        <v>1028</v>
      </c>
      <c r="N816" s="8">
        <f>SUMIF(Journal!$A:$A,HeadJournal!$A816,Journal!Q:Q)</f>
        <v>2000</v>
      </c>
      <c r="O816" s="18">
        <f>SUMIF(Journal!$A:$A,HeadJournal!$A816,Journal!U:U)</f>
        <v>972</v>
      </c>
      <c r="P816" s="22">
        <f t="shared" si="84"/>
        <v>0.94552529182879375</v>
      </c>
      <c r="Q816" s="7" t="b">
        <f t="shared" si="87"/>
        <v>1</v>
      </c>
      <c r="R816" s="73">
        <f t="shared" si="85"/>
        <v>0</v>
      </c>
    </row>
    <row r="817" spans="1:18" x14ac:dyDescent="0.25">
      <c r="A817" s="192" t="s">
        <v>5725</v>
      </c>
      <c r="B817" s="12" t="s">
        <v>5726</v>
      </c>
      <c r="C817" s="12" t="s">
        <v>1735</v>
      </c>
      <c r="D817" s="12" t="s">
        <v>1505</v>
      </c>
      <c r="E817" s="12" t="s">
        <v>1477</v>
      </c>
      <c r="F817" s="12"/>
      <c r="G817" s="13">
        <v>46148</v>
      </c>
      <c r="H817" s="14">
        <f>15785.34/183.2</f>
        <v>86.164519650655023</v>
      </c>
      <c r="I817" s="14">
        <v>-9.76</v>
      </c>
      <c r="J817" s="8">
        <f>SUMIF(Journal!$A:$A,HeadJournal!$A817,Journal!$K:$K)+SUMIF(Journal!$A:$A,HeadJournal!$A817,Journal!$L:$L)+SUMIF(Journal!$A:$A,HeadJournal!$A817,Journal!$M:$M)</f>
        <v>183.20000000000005</v>
      </c>
      <c r="K817" s="14">
        <v>183.2</v>
      </c>
      <c r="L817" s="14"/>
      <c r="M817" s="8">
        <f>SUMIF(Journal!$A:$A,HeadJournal!$A817,Journal!$P:$P)</f>
        <v>15785.339999999997</v>
      </c>
      <c r="N817" s="8">
        <f>SUMIF(Journal!$A:$A,HeadJournal!$A817,Journal!Q:Q)</f>
        <v>0</v>
      </c>
      <c r="O817" s="18">
        <f>SUMIF(Journal!$A:$A,HeadJournal!$A817,Journal!U:U)</f>
        <v>-15785.339999999997</v>
      </c>
      <c r="P817" s="22" t="str">
        <f t="shared" si="84"/>
        <v/>
      </c>
      <c r="Q817" s="7" t="b">
        <f t="shared" si="87"/>
        <v>1</v>
      </c>
      <c r="R817" s="73">
        <f t="shared" si="85"/>
        <v>0</v>
      </c>
    </row>
    <row r="818" spans="1:18" x14ac:dyDescent="0.25">
      <c r="A818" s="192" t="s">
        <v>5732</v>
      </c>
      <c r="B818" s="12" t="s">
        <v>5733</v>
      </c>
      <c r="C818" s="12" t="s">
        <v>1737</v>
      </c>
      <c r="D818" s="12" t="s">
        <v>1505</v>
      </c>
      <c r="E818" s="12" t="s">
        <v>1477</v>
      </c>
      <c r="F818" s="12"/>
      <c r="G818" s="13">
        <v>46156</v>
      </c>
      <c r="H818" s="14">
        <f>15817.01/186.93</f>
        <v>84.614615096560215</v>
      </c>
      <c r="I818" s="14">
        <v>-9.9600000000000009</v>
      </c>
      <c r="J818" s="8">
        <f>SUMIF(Journal!$A:$A,HeadJournal!$A818,Journal!$K:$K)+SUMIF(Journal!$A:$A,HeadJournal!$A818,Journal!$L:$L)+SUMIF(Journal!$A:$A,HeadJournal!$A818,Journal!$M:$M)</f>
        <v>186.92999999999998</v>
      </c>
      <c r="K818" s="14">
        <v>186.93</v>
      </c>
      <c r="L818" s="14"/>
      <c r="M818" s="8">
        <f>SUMIF(Journal!$A:$A,HeadJournal!$A818,Journal!$P:$P)</f>
        <v>15817.010000000002</v>
      </c>
      <c r="N818" s="8">
        <f>SUMIF(Journal!$A:$A,HeadJournal!$A818,Journal!Q:Q)</f>
        <v>0</v>
      </c>
      <c r="O818" s="18">
        <f>SUMIF(Journal!$A:$A,HeadJournal!$A818,Journal!U:U)</f>
        <v>-15817.010000000002</v>
      </c>
      <c r="P818" s="22" t="str">
        <f t="shared" si="84"/>
        <v/>
      </c>
      <c r="Q818" s="7" t="b">
        <f t="shared" si="87"/>
        <v>1</v>
      </c>
      <c r="R818" s="73">
        <f t="shared" si="85"/>
        <v>0</v>
      </c>
    </row>
    <row r="819" spans="1:18" x14ac:dyDescent="0.25">
      <c r="A819" s="192" t="s">
        <v>5737</v>
      </c>
      <c r="B819" s="12" t="s">
        <v>5738</v>
      </c>
      <c r="C819" s="12" t="s">
        <v>1752</v>
      </c>
      <c r="D819" s="12" t="s">
        <v>1505</v>
      </c>
      <c r="E819" s="12" t="s">
        <v>1477</v>
      </c>
      <c r="F819" s="12"/>
      <c r="G819" s="13">
        <v>46155</v>
      </c>
      <c r="H819" s="14">
        <f>15296.59/178.46</f>
        <v>85.71438977922223</v>
      </c>
      <c r="I819" s="14">
        <v>-18.89</v>
      </c>
      <c r="J819" s="8">
        <f>SUMIF(Journal!$A:$A,HeadJournal!$A819,Journal!$K:$K)+SUMIF(Journal!$A:$A,HeadJournal!$A819,Journal!$L:$L)+SUMIF(Journal!$A:$A,HeadJournal!$A819,Journal!$M:$M)</f>
        <v>178.46000000000004</v>
      </c>
      <c r="K819" s="14">
        <v>178.46</v>
      </c>
      <c r="L819" s="14"/>
      <c r="M819" s="8">
        <f>SUMIF(Journal!$A:$A,HeadJournal!$A819,Journal!$P:$P)</f>
        <v>15296.589999999998</v>
      </c>
      <c r="N819" s="8">
        <f>SUMIF(Journal!$A:$A,HeadJournal!$A819,Journal!Q:Q)</f>
        <v>0</v>
      </c>
      <c r="O819" s="18">
        <f>SUMIF(Journal!$A:$A,HeadJournal!$A819,Journal!U:U)</f>
        <v>-15296.589999999998</v>
      </c>
      <c r="P819" s="22" t="str">
        <f t="shared" si="84"/>
        <v/>
      </c>
      <c r="Q819" s="7" t="b">
        <f t="shared" si="87"/>
        <v>1</v>
      </c>
      <c r="R819" s="73">
        <f t="shared" si="85"/>
        <v>0</v>
      </c>
    </row>
    <row r="820" spans="1:18" x14ac:dyDescent="0.25">
      <c r="A820" s="12" t="s">
        <v>5740</v>
      </c>
      <c r="B820" s="12"/>
      <c r="C820" s="12" t="s">
        <v>5739</v>
      </c>
      <c r="D820" s="12" t="s">
        <v>714</v>
      </c>
      <c r="E820" s="12" t="s">
        <v>1477</v>
      </c>
      <c r="F820" s="12"/>
      <c r="G820" s="13">
        <v>46129</v>
      </c>
      <c r="H820" s="14">
        <v>1</v>
      </c>
      <c r="I820" s="14">
        <v>0</v>
      </c>
      <c r="J820" s="8">
        <f>SUMIF(Journal!$A:$A,HeadJournal!$A820,Journal!$K:$K)+SUMIF(Journal!$A:$A,HeadJournal!$A820,Journal!$L:$L)+SUMIF(Journal!$A:$A,HeadJournal!$A820,Journal!$M:$M)</f>
        <v>4892</v>
      </c>
      <c r="K820" s="14">
        <v>4892</v>
      </c>
      <c r="L820" s="14">
        <v>0</v>
      </c>
      <c r="M820" s="8">
        <f>SUMIF(Journal!$A:$A,HeadJournal!$A820,Journal!$P:$P)</f>
        <v>4892</v>
      </c>
      <c r="N820" s="8">
        <f>SUMIF(Journal!$A:$A,HeadJournal!$A820,Journal!Q:Q)</f>
        <v>0</v>
      </c>
      <c r="O820" s="18">
        <f>SUMIF(Journal!$A:$A,HeadJournal!$A820,Journal!U:U)</f>
        <v>-4892</v>
      </c>
      <c r="P820" s="22" t="str">
        <f t="shared" si="84"/>
        <v/>
      </c>
      <c r="Q820" s="7" t="b">
        <f t="shared" si="87"/>
        <v>1</v>
      </c>
      <c r="R820" s="73">
        <f t="shared" si="85"/>
        <v>0</v>
      </c>
    </row>
    <row r="821" spans="1:18" x14ac:dyDescent="0.25">
      <c r="A821" s="12" t="s">
        <v>5741</v>
      </c>
      <c r="B821" s="12"/>
      <c r="C821" s="12" t="s">
        <v>1380</v>
      </c>
      <c r="D821" s="12" t="s">
        <v>714</v>
      </c>
      <c r="E821" s="12" t="s">
        <v>1477</v>
      </c>
      <c r="F821" s="12"/>
      <c r="G821" s="13">
        <v>46160</v>
      </c>
      <c r="H821" s="14">
        <v>1</v>
      </c>
      <c r="I821" s="14">
        <v>0</v>
      </c>
      <c r="J821" s="8">
        <f>SUMIF(Journal!$A:$A,HeadJournal!$A821,Journal!$K:$K)+SUMIF(Journal!$A:$A,HeadJournal!$A821,Journal!$L:$L)+SUMIF(Journal!$A:$A,HeadJournal!$A821,Journal!$M:$M)</f>
        <v>2643</v>
      </c>
      <c r="K821" s="14">
        <v>2643</v>
      </c>
      <c r="L821" s="14"/>
      <c r="M821" s="8">
        <f>SUMIF(Journal!$A:$A,HeadJournal!$A821,Journal!$P:$P)</f>
        <v>2643</v>
      </c>
      <c r="N821" s="8">
        <f>SUMIF(Journal!$A:$A,HeadJournal!$A821,Journal!Q:Q)</f>
        <v>0</v>
      </c>
      <c r="O821" s="18">
        <f>SUMIF(Journal!$A:$A,HeadJournal!$A821,Journal!U:U)</f>
        <v>-2643</v>
      </c>
      <c r="P821" s="22" t="str">
        <f t="shared" si="84"/>
        <v/>
      </c>
      <c r="Q821" s="7" t="b">
        <f t="shared" si="87"/>
        <v>1</v>
      </c>
      <c r="R821" s="73">
        <f t="shared" si="85"/>
        <v>0</v>
      </c>
    </row>
    <row r="822" spans="1:18" x14ac:dyDescent="0.25">
      <c r="A822" s="12" t="s">
        <v>5742</v>
      </c>
      <c r="B822" s="12"/>
      <c r="C822" s="12" t="s">
        <v>1380</v>
      </c>
      <c r="D822" s="12" t="s">
        <v>714</v>
      </c>
      <c r="E822" s="12" t="s">
        <v>1477</v>
      </c>
      <c r="F822" s="12"/>
      <c r="G822" s="13">
        <v>46160</v>
      </c>
      <c r="H822" s="14">
        <v>1</v>
      </c>
      <c r="I822" s="14">
        <v>0</v>
      </c>
      <c r="J822" s="8">
        <f>SUMIF(Journal!$A:$A,HeadJournal!$A822,Journal!$K:$K)+SUMIF(Journal!$A:$A,HeadJournal!$A822,Journal!$L:$L)+SUMIF(Journal!$A:$A,HeadJournal!$A822,Journal!$M:$M)</f>
        <v>894</v>
      </c>
      <c r="K822" s="14">
        <v>894</v>
      </c>
      <c r="L822" s="14"/>
      <c r="M822" s="8">
        <f>SUMIF(Journal!$A:$A,HeadJournal!$A822,Journal!$P:$P)</f>
        <v>894</v>
      </c>
      <c r="N822" s="8">
        <f>SUMIF(Journal!$A:$A,HeadJournal!$A822,Journal!Q:Q)</f>
        <v>0</v>
      </c>
      <c r="O822" s="18">
        <f>SUMIF(Journal!$A:$A,HeadJournal!$A822,Journal!U:U)</f>
        <v>-894</v>
      </c>
      <c r="P822" s="22" t="str">
        <f t="shared" si="84"/>
        <v/>
      </c>
      <c r="Q822" s="7" t="b">
        <f t="shared" si="87"/>
        <v>1</v>
      </c>
      <c r="R822" s="73">
        <f t="shared" si="85"/>
        <v>0</v>
      </c>
    </row>
    <row r="823" spans="1:18" x14ac:dyDescent="0.25">
      <c r="A823" s="12" t="s">
        <v>5743</v>
      </c>
      <c r="B823" s="12"/>
      <c r="C823" s="12" t="s">
        <v>1380</v>
      </c>
      <c r="D823" s="12" t="s">
        <v>714</v>
      </c>
      <c r="E823" s="12" t="s">
        <v>1477</v>
      </c>
      <c r="F823" s="12"/>
      <c r="G823" s="13">
        <v>46160</v>
      </c>
      <c r="H823" s="14">
        <v>1</v>
      </c>
      <c r="I823" s="14">
        <v>0</v>
      </c>
      <c r="J823" s="8">
        <f>SUMIF(Journal!$A:$A,HeadJournal!$A823,Journal!$K:$K)+SUMIF(Journal!$A:$A,HeadJournal!$A823,Journal!$L:$L)+SUMIF(Journal!$A:$A,HeadJournal!$A823,Journal!$M:$M)</f>
        <v>649</v>
      </c>
      <c r="K823" s="14">
        <v>649</v>
      </c>
      <c r="L823" s="14"/>
      <c r="M823" s="8">
        <f>SUMIF(Journal!$A:$A,HeadJournal!$A823,Journal!$P:$P)</f>
        <v>649</v>
      </c>
      <c r="N823" s="8">
        <f>SUMIF(Journal!$A:$A,HeadJournal!$A823,Journal!Q:Q)</f>
        <v>0</v>
      </c>
      <c r="O823" s="18">
        <f>SUMIF(Journal!$A:$A,HeadJournal!$A823,Journal!U:U)</f>
        <v>-649</v>
      </c>
      <c r="P823" s="22" t="str">
        <f t="shared" si="84"/>
        <v/>
      </c>
      <c r="Q823" s="7" t="b">
        <f t="shared" si="87"/>
        <v>1</v>
      </c>
      <c r="R823" s="73">
        <f t="shared" si="85"/>
        <v>0</v>
      </c>
    </row>
    <row r="824" spans="1:18" x14ac:dyDescent="0.25">
      <c r="A824" s="12" t="s">
        <v>5744</v>
      </c>
      <c r="B824" s="12"/>
      <c r="C824" s="12" t="s">
        <v>1380</v>
      </c>
      <c r="D824" s="12" t="s">
        <v>714</v>
      </c>
      <c r="E824" s="12" t="s">
        <v>1477</v>
      </c>
      <c r="F824" s="12"/>
      <c r="G824" s="13">
        <v>46160</v>
      </c>
      <c r="H824" s="14">
        <v>1</v>
      </c>
      <c r="I824" s="14">
        <v>0</v>
      </c>
      <c r="J824" s="8">
        <f>SUMIF(Journal!$A:$A,HeadJournal!$A824,Journal!$K:$K)+SUMIF(Journal!$A:$A,HeadJournal!$A824,Journal!$L:$L)+SUMIF(Journal!$A:$A,HeadJournal!$A824,Journal!$M:$M)</f>
        <v>649</v>
      </c>
      <c r="K824" s="14">
        <v>649</v>
      </c>
      <c r="L824" s="14"/>
      <c r="M824" s="8">
        <f>SUMIF(Journal!$A:$A,HeadJournal!$A824,Journal!$P:$P)</f>
        <v>649</v>
      </c>
      <c r="N824" s="8">
        <f>SUMIF(Journal!$A:$A,HeadJournal!$A824,Journal!Q:Q)</f>
        <v>0</v>
      </c>
      <c r="O824" s="18">
        <f>SUMIF(Journal!$A:$A,HeadJournal!$A824,Journal!U:U)</f>
        <v>-649</v>
      </c>
      <c r="P824" s="22" t="str">
        <f t="shared" si="84"/>
        <v/>
      </c>
      <c r="Q824" s="7" t="b">
        <f t="shared" si="87"/>
        <v>1</v>
      </c>
      <c r="R824" s="73">
        <f t="shared" si="85"/>
        <v>0</v>
      </c>
    </row>
    <row r="825" spans="1:18" x14ac:dyDescent="0.25">
      <c r="A825" s="12" t="s">
        <v>5745</v>
      </c>
      <c r="B825" s="12"/>
      <c r="C825" s="12" t="s">
        <v>1380</v>
      </c>
      <c r="D825" s="12" t="s">
        <v>714</v>
      </c>
      <c r="E825" s="12" t="s">
        <v>1477</v>
      </c>
      <c r="F825" s="12"/>
      <c r="G825" s="13">
        <v>46166</v>
      </c>
      <c r="H825" s="14">
        <v>1</v>
      </c>
      <c r="I825" s="14">
        <v>0</v>
      </c>
      <c r="J825" s="8">
        <f>SUMIF(Journal!$A:$A,HeadJournal!$A825,Journal!$K:$K)+SUMIF(Journal!$A:$A,HeadJournal!$A825,Journal!$L:$L)+SUMIF(Journal!$A:$A,HeadJournal!$A825,Journal!$M:$M)</f>
        <v>1615</v>
      </c>
      <c r="K825" s="14">
        <v>1615</v>
      </c>
      <c r="L825" s="14"/>
      <c r="M825" s="8">
        <f>SUMIF(Journal!$A:$A,HeadJournal!$A825,Journal!$P:$P)</f>
        <v>1615</v>
      </c>
      <c r="N825" s="8">
        <f>SUMIF(Journal!$A:$A,HeadJournal!$A825,Journal!Q:Q)</f>
        <v>0</v>
      </c>
      <c r="O825" s="18">
        <f>SUMIF(Journal!$A:$A,HeadJournal!$A825,Journal!U:U)</f>
        <v>-1615</v>
      </c>
      <c r="P825" s="22" t="str">
        <f t="shared" si="84"/>
        <v/>
      </c>
      <c r="Q825" s="7" t="b">
        <f t="shared" si="87"/>
        <v>1</v>
      </c>
      <c r="R825" s="73">
        <f t="shared" si="85"/>
        <v>0</v>
      </c>
    </row>
    <row r="826" spans="1:18" x14ac:dyDescent="0.25">
      <c r="A826" s="12" t="s">
        <v>5778</v>
      </c>
      <c r="B826" s="12"/>
      <c r="C826" s="12" t="s">
        <v>1752</v>
      </c>
      <c r="D826" s="12" t="s">
        <v>1505</v>
      </c>
      <c r="E826" s="12" t="s">
        <v>1477</v>
      </c>
      <c r="F826" s="12"/>
      <c r="G826" s="13">
        <v>46161</v>
      </c>
      <c r="H826" s="14">
        <f>15512/185.27</f>
        <v>83.726453284395745</v>
      </c>
      <c r="I826" s="14">
        <v>-9.73</v>
      </c>
      <c r="J826" s="8">
        <f>SUMIF(Journal!$A:$A,HeadJournal!$A826,Journal!$K:$K)+SUMIF(Journal!$A:$A,HeadJournal!$A826,Journal!$L:$L)+SUMIF(Journal!$A:$A,HeadJournal!$A826,Journal!$M:$M)</f>
        <v>185.27000000000007</v>
      </c>
      <c r="K826" s="14">
        <v>185.27</v>
      </c>
      <c r="L826" s="14"/>
      <c r="M826" s="8">
        <f>SUMIF(Journal!$A:$A,HeadJournal!$A826,Journal!$P:$P)</f>
        <v>15511.999999999993</v>
      </c>
      <c r="N826" s="8">
        <f>SUMIF(Journal!$A:$A,HeadJournal!$A826,Journal!Q:Q)</f>
        <v>0</v>
      </c>
      <c r="O826" s="18">
        <f>SUMIF(Journal!$A:$A,HeadJournal!$A826,Journal!U:U)</f>
        <v>-15511.999999999993</v>
      </c>
      <c r="P826" s="22" t="str">
        <f t="shared" si="84"/>
        <v/>
      </c>
      <c r="Q826" s="7" t="b">
        <f t="shared" si="87"/>
        <v>1</v>
      </c>
      <c r="R826" s="73">
        <f t="shared" si="85"/>
        <v>0</v>
      </c>
    </row>
    <row r="827" spans="1:18" x14ac:dyDescent="0.25">
      <c r="A827" s="12" t="s">
        <v>5797</v>
      </c>
      <c r="B827" s="12"/>
      <c r="C827" s="12" t="s">
        <v>1751</v>
      </c>
      <c r="D827" s="12" t="s">
        <v>1505</v>
      </c>
      <c r="E827" s="12" t="s">
        <v>1477</v>
      </c>
      <c r="F827" s="12"/>
      <c r="G827" s="13">
        <v>46159</v>
      </c>
      <c r="H827" s="14">
        <f>15482.68/183.8</f>
        <v>84.236561479869422</v>
      </c>
      <c r="I827" s="14">
        <v>-10</v>
      </c>
      <c r="J827" s="8">
        <f>SUMIF(Journal!$A:$A,HeadJournal!$A827,Journal!$K:$K)+SUMIF(Journal!$A:$A,HeadJournal!$A827,Journal!$L:$L)+SUMIF(Journal!$A:$A,HeadJournal!$A827,Journal!$M:$M)</f>
        <v>183.79999999999998</v>
      </c>
      <c r="K827" s="14">
        <v>183.8</v>
      </c>
      <c r="L827" s="14"/>
      <c r="M827" s="8">
        <f>SUMIF(Journal!$A:$A,HeadJournal!$A827,Journal!$P:$P)</f>
        <v>15482.680000000004</v>
      </c>
      <c r="N827" s="8">
        <f>SUMIF(Journal!$A:$A,HeadJournal!$A827,Journal!Q:Q)</f>
        <v>0</v>
      </c>
      <c r="O827" s="18">
        <f>SUMIF(Journal!$A:$A,HeadJournal!$A827,Journal!U:U)</f>
        <v>-15482.680000000004</v>
      </c>
      <c r="P827" s="22" t="str">
        <f t="shared" si="84"/>
        <v/>
      </c>
      <c r="Q827" s="7" t="b">
        <f t="shared" si="87"/>
        <v>1</v>
      </c>
      <c r="R827" s="73">
        <f t="shared" si="85"/>
        <v>0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7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7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7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7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7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7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9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90">IF(N835&lt;&gt;0,IFERROR(O835/M835,""),"")</f>
        <v/>
      </c>
      <c r="Q835" s="7" t="b">
        <f t="shared" si="89"/>
        <v>1</v>
      </c>
      <c r="R835" s="73" t="e">
        <f t="shared" ref="R835:R889" si="91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90"/>
        <v/>
      </c>
      <c r="Q836" s="7" t="b">
        <f t="shared" si="89"/>
        <v>1</v>
      </c>
      <c r="R836" s="73" t="e">
        <f t="shared" si="91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90"/>
        <v/>
      </c>
      <c r="Q837" s="7" t="b">
        <f t="shared" si="89"/>
        <v>1</v>
      </c>
      <c r="R837" s="73" t="e">
        <f t="shared" si="91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90"/>
        <v/>
      </c>
      <c r="Q838" s="7" t="b">
        <f t="shared" si="89"/>
        <v>1</v>
      </c>
      <c r="R838" s="73" t="e">
        <f t="shared" si="91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90"/>
        <v/>
      </c>
      <c r="Q839" s="7" t="b">
        <f t="shared" si="89"/>
        <v>1</v>
      </c>
      <c r="R839" s="73" t="e">
        <f t="shared" si="91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90"/>
        <v/>
      </c>
      <c r="Q840" s="7" t="b">
        <f t="shared" si="89"/>
        <v>1</v>
      </c>
      <c r="R840" s="73" t="e">
        <f t="shared" si="91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90"/>
        <v/>
      </c>
      <c r="Q841" s="7" t="b">
        <f t="shared" si="89"/>
        <v>1</v>
      </c>
      <c r="R841" s="73" t="e">
        <f t="shared" si="91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90"/>
        <v/>
      </c>
      <c r="Q842" s="7" t="b">
        <f t="shared" si="89"/>
        <v>1</v>
      </c>
      <c r="R842" s="73" t="e">
        <f t="shared" si="91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90"/>
        <v/>
      </c>
      <c r="Q843" s="7" t="b">
        <f t="shared" si="89"/>
        <v>1</v>
      </c>
      <c r="R843" s="73" t="e">
        <f t="shared" si="91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90"/>
        <v/>
      </c>
      <c r="Q844" s="7" t="b">
        <f t="shared" si="89"/>
        <v>1</v>
      </c>
      <c r="R844" s="73" t="e">
        <f t="shared" si="91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90"/>
        <v/>
      </c>
      <c r="Q845" s="7" t="b">
        <f t="shared" si="89"/>
        <v>1</v>
      </c>
      <c r="R845" s="73" t="e">
        <f t="shared" si="91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90"/>
        <v/>
      </c>
      <c r="Q846" s="7" t="b">
        <f t="shared" si="89"/>
        <v>1</v>
      </c>
      <c r="R846" s="73" t="e">
        <f t="shared" si="91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90"/>
        <v/>
      </c>
      <c r="Q847" s="7" t="b">
        <f t="shared" si="89"/>
        <v>1</v>
      </c>
      <c r="R847" s="73" t="e">
        <f t="shared" si="91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90"/>
        <v/>
      </c>
      <c r="Q848" s="7" t="b">
        <f t="shared" si="89"/>
        <v>1</v>
      </c>
      <c r="R848" s="73" t="e">
        <f t="shared" si="91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90"/>
        <v/>
      </c>
      <c r="Q849" s="7" t="b">
        <f t="shared" si="89"/>
        <v>1</v>
      </c>
      <c r="R849" s="73" t="e">
        <f t="shared" si="91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90"/>
        <v/>
      </c>
      <c r="Q850" s="7" t="b">
        <f t="shared" si="89"/>
        <v>1</v>
      </c>
      <c r="R850" s="73" t="e">
        <f t="shared" si="91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90"/>
        <v/>
      </c>
      <c r="Q851" s="7" t="b">
        <f t="shared" si="89"/>
        <v>1</v>
      </c>
      <c r="R851" s="73" t="e">
        <f t="shared" si="91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90"/>
        <v/>
      </c>
      <c r="Q852" s="7" t="b">
        <f t="shared" si="89"/>
        <v>1</v>
      </c>
      <c r="R852" s="73" t="e">
        <f t="shared" si="91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90"/>
        <v/>
      </c>
      <c r="Q853" s="7" t="b">
        <f t="shared" si="89"/>
        <v>1</v>
      </c>
      <c r="R853" s="73" t="e">
        <f t="shared" si="91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90"/>
        <v/>
      </c>
      <c r="Q854" s="7" t="b">
        <f t="shared" si="89"/>
        <v>1</v>
      </c>
      <c r="R854" s="73" t="e">
        <f t="shared" si="91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90"/>
        <v/>
      </c>
      <c r="Q855" s="7" t="b">
        <f t="shared" si="89"/>
        <v>1</v>
      </c>
      <c r="R855" s="73" t="e">
        <f t="shared" si="91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90"/>
        <v/>
      </c>
      <c r="Q856" s="7" t="b">
        <f t="shared" si="89"/>
        <v>1</v>
      </c>
      <c r="R856" s="73" t="e">
        <f t="shared" si="91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90"/>
        <v/>
      </c>
      <c r="Q857" s="7" t="b">
        <f t="shared" si="89"/>
        <v>1</v>
      </c>
      <c r="R857" s="73" t="e">
        <f t="shared" si="91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90"/>
        <v/>
      </c>
      <c r="Q858" s="7" t="b">
        <f t="shared" si="89"/>
        <v>1</v>
      </c>
      <c r="R858" s="73" t="e">
        <f t="shared" si="91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90"/>
        <v/>
      </c>
      <c r="Q859" s="7" t="b">
        <f t="shared" si="89"/>
        <v>1</v>
      </c>
      <c r="R859" s="73" t="e">
        <f t="shared" si="91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90"/>
        <v/>
      </c>
      <c r="Q860" s="7" t="b">
        <f t="shared" si="89"/>
        <v>1</v>
      </c>
      <c r="R860" s="73" t="e">
        <f t="shared" si="91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90"/>
        <v/>
      </c>
      <c r="Q861" s="7" t="b">
        <f t="shared" si="89"/>
        <v>1</v>
      </c>
      <c r="R861" s="73" t="e">
        <f t="shared" si="91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90"/>
        <v/>
      </c>
      <c r="Q862" s="7" t="b">
        <f t="shared" si="89"/>
        <v>1</v>
      </c>
      <c r="R862" s="73" t="e">
        <f t="shared" si="91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90"/>
        <v/>
      </c>
      <c r="Q863" s="7" t="b">
        <f t="shared" si="89"/>
        <v>1</v>
      </c>
      <c r="R863" s="73" t="e">
        <f t="shared" si="91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90"/>
        <v/>
      </c>
      <c r="Q864" s="7" t="b">
        <f t="shared" si="89"/>
        <v>1</v>
      </c>
      <c r="R864" s="73" t="e">
        <f t="shared" si="91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90"/>
        <v/>
      </c>
      <c r="Q865" s="7" t="b">
        <f t="shared" si="89"/>
        <v>1</v>
      </c>
      <c r="R865" s="73" t="e">
        <f t="shared" si="91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90"/>
        <v/>
      </c>
      <c r="Q866" s="7" t="b">
        <f t="shared" ref="Q866:Q889" si="92">J866=K866</f>
        <v>1</v>
      </c>
      <c r="R866" s="73" t="e">
        <f t="shared" si="91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90"/>
        <v/>
      </c>
      <c r="Q867" s="7" t="b">
        <f t="shared" si="92"/>
        <v>1</v>
      </c>
      <c r="R867" s="73" t="e">
        <f t="shared" si="91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90"/>
        <v/>
      </c>
      <c r="Q868" s="7" t="b">
        <f t="shared" si="92"/>
        <v>1</v>
      </c>
      <c r="R868" s="73" t="e">
        <f t="shared" si="91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90"/>
        <v/>
      </c>
      <c r="Q869" s="7" t="b">
        <f t="shared" si="92"/>
        <v>1</v>
      </c>
      <c r="R869" s="73" t="e">
        <f t="shared" si="91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90"/>
        <v/>
      </c>
      <c r="Q870" s="7" t="b">
        <f t="shared" si="92"/>
        <v>1</v>
      </c>
      <c r="R870" s="73" t="e">
        <f t="shared" si="91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90"/>
        <v/>
      </c>
      <c r="Q871" s="7" t="b">
        <f t="shared" si="92"/>
        <v>1</v>
      </c>
      <c r="R871" s="73" t="e">
        <f t="shared" si="91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90"/>
        <v/>
      </c>
      <c r="Q872" s="7" t="b">
        <f t="shared" si="92"/>
        <v>1</v>
      </c>
      <c r="R872" s="73" t="e">
        <f t="shared" si="91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90"/>
        <v/>
      </c>
      <c r="Q873" s="7" t="b">
        <f t="shared" si="92"/>
        <v>1</v>
      </c>
      <c r="R873" s="73" t="e">
        <f t="shared" si="91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90"/>
        <v/>
      </c>
      <c r="Q874" s="7" t="b">
        <f t="shared" si="92"/>
        <v>1</v>
      </c>
      <c r="R874" s="73" t="e">
        <f t="shared" si="91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90"/>
        <v/>
      </c>
      <c r="Q875" s="7" t="b">
        <f t="shared" si="92"/>
        <v>1</v>
      </c>
      <c r="R875" s="73" t="e">
        <f t="shared" si="91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90"/>
        <v/>
      </c>
      <c r="Q876" s="7" t="b">
        <f t="shared" si="92"/>
        <v>1</v>
      </c>
      <c r="R876" s="73" t="e">
        <f t="shared" si="91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90"/>
        <v/>
      </c>
      <c r="Q877" s="7" t="b">
        <f t="shared" si="92"/>
        <v>1</v>
      </c>
      <c r="R877" s="73" t="e">
        <f t="shared" si="91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90"/>
        <v/>
      </c>
      <c r="Q878" s="7" t="b">
        <f t="shared" si="92"/>
        <v>1</v>
      </c>
      <c r="R878" s="73" t="e">
        <f t="shared" si="91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90"/>
        <v/>
      </c>
      <c r="Q879" s="7" t="b">
        <f t="shared" si="92"/>
        <v>1</v>
      </c>
      <c r="R879" s="73" t="e">
        <f t="shared" si="91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90"/>
        <v/>
      </c>
      <c r="Q880" s="7" t="b">
        <f t="shared" si="92"/>
        <v>1</v>
      </c>
      <c r="R880" s="73" t="e">
        <f t="shared" si="91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90"/>
        <v/>
      </c>
      <c r="Q881" s="7" t="b">
        <f t="shared" si="92"/>
        <v>1</v>
      </c>
      <c r="R881" s="73" t="e">
        <f t="shared" si="91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90"/>
        <v/>
      </c>
      <c r="Q882" s="7" t="b">
        <f t="shared" si="92"/>
        <v>1</v>
      </c>
      <c r="R882" s="73" t="e">
        <f t="shared" si="91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90"/>
        <v/>
      </c>
      <c r="Q883" s="7" t="b">
        <f t="shared" si="92"/>
        <v>1</v>
      </c>
      <c r="R883" s="73" t="e">
        <f t="shared" si="91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90"/>
        <v/>
      </c>
      <c r="Q884" s="7" t="b">
        <f t="shared" si="92"/>
        <v>1</v>
      </c>
      <c r="R884" s="73" t="e">
        <f t="shared" si="91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90"/>
        <v/>
      </c>
      <c r="Q885" s="7" t="b">
        <f t="shared" si="92"/>
        <v>1</v>
      </c>
      <c r="R885" s="73" t="e">
        <f t="shared" si="91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90"/>
        <v/>
      </c>
      <c r="Q886" s="7" t="b">
        <f t="shared" si="92"/>
        <v>1</v>
      </c>
      <c r="R886" s="73" t="e">
        <f t="shared" si="91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90"/>
        <v/>
      </c>
      <c r="Q887" s="7" t="b">
        <f t="shared" si="92"/>
        <v>1</v>
      </c>
      <c r="R887" s="73" t="e">
        <f t="shared" si="91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90"/>
        <v/>
      </c>
      <c r="Q888" s="7" t="b">
        <f t="shared" si="92"/>
        <v>1</v>
      </c>
      <c r="R888" s="73" t="e">
        <f t="shared" si="91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90"/>
        <v/>
      </c>
      <c r="Q889" s="7" t="b">
        <f t="shared" si="92"/>
        <v>1</v>
      </c>
      <c r="R889" s="73" t="e">
        <f t="shared" si="91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B756 A1:A1048576">
    <cfRule type="expression" dxfId="175" priority="6">
      <formula>AND(A1&lt;&gt;"",COUNTIF(A:A,A1)&gt;1)</formula>
    </cfRule>
  </conditionalFormatting>
  <conditionalFormatting sqref="D1:D820 D829:D1048576">
    <cfRule type="expression" dxfId="174" priority="5">
      <formula>D1="Доставлен"</formula>
    </cfRule>
  </conditionalFormatting>
  <conditionalFormatting sqref="J1:J1048576">
    <cfRule type="expression" dxfId="173" priority="117">
      <formula>AND(J1=0,K1&lt;&gt;"")</formula>
    </cfRule>
  </conditionalFormatting>
  <conditionalFormatting sqref="L1:L1048576">
    <cfRule type="expression" dxfId="172" priority="11">
      <formula>AND(K1&gt;0,L1="")</formula>
    </cfRule>
  </conditionalFormatting>
  <conditionalFormatting sqref="D821:D825">
    <cfRule type="expression" dxfId="171" priority="4">
      <formula>D821="Доставлен"</formula>
    </cfRule>
  </conditionalFormatting>
  <conditionalFormatting sqref="D826">
    <cfRule type="expression" dxfId="170" priority="3">
      <formula>D826="Доставлен"</formula>
    </cfRule>
  </conditionalFormatting>
  <conditionalFormatting sqref="D827">
    <cfRule type="expression" dxfId="169" priority="2">
      <formula>D827="Доставлен"</formula>
    </cfRule>
  </conditionalFormatting>
  <conditionalFormatting sqref="D828">
    <cfRule type="expression" dxfId="168" priority="1">
      <formula>D828="Доставлен"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  <hyperlink ref="A810" r:id="rId429" xr:uid="{D2D8EAD4-1DA0-494A-ADFB-09D99C7675FB}"/>
    <hyperlink ref="A811" r:id="rId430" xr:uid="{DEF0A8EE-825E-4562-A7B7-CCBCF345FE5B}"/>
    <hyperlink ref="A812" r:id="rId431" xr:uid="{75996667-C8B6-479D-8B00-EE812591B5AD}"/>
    <hyperlink ref="A813" r:id="rId432" xr:uid="{E0C134D4-C94C-4804-84CC-2247110E771E}"/>
    <hyperlink ref="A817" r:id="rId433" xr:uid="{EB9171A1-0729-4DEB-B4EF-84DD5EC12A00}"/>
    <hyperlink ref="A818" r:id="rId434" xr:uid="{74F24452-0882-41FD-A8B2-B638CA43CDF8}"/>
    <hyperlink ref="A819" r:id="rId435" xr:uid="{2E90DCD2-3ADE-4050-81F1-34794B7EA8B9}"/>
  </hyperlinks>
  <pageMargins left="0.7" right="0.7" top="0.75" bottom="0.75" header="0.3" footer="0.3"/>
  <pageSetup paperSize="9" orientation="portrait" r:id="rId436"/>
  <legacyDrawing r:id="rId437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FE0B9-3B7E-4B42-944C-F52168DE3598}">
  <dimension ref="A1:G39"/>
  <sheetViews>
    <sheetView workbookViewId="0">
      <selection activeCell="B22" sqref="B22:F30"/>
    </sheetView>
  </sheetViews>
  <sheetFormatPr defaultRowHeight="15" x14ac:dyDescent="0.25"/>
  <cols>
    <col min="4" max="4" width="60.7109375" customWidth="1"/>
  </cols>
  <sheetData>
    <row r="1" spans="1:7" x14ac:dyDescent="0.25">
      <c r="A1" s="211"/>
      <c r="B1" s="211"/>
      <c r="C1" s="211"/>
      <c r="D1" s="212" t="s">
        <v>5746</v>
      </c>
      <c r="E1" s="213"/>
      <c r="F1" s="213"/>
      <c r="G1" s="213"/>
    </row>
    <row r="2" spans="1:7" x14ac:dyDescent="0.25">
      <c r="A2" s="221" t="s">
        <v>5747</v>
      </c>
      <c r="B2" s="221"/>
      <c r="C2" s="221"/>
      <c r="D2" s="213"/>
      <c r="E2" s="213"/>
      <c r="F2" s="213"/>
      <c r="G2" s="213"/>
    </row>
    <row r="3" spans="1:7" ht="17.25" x14ac:dyDescent="0.25">
      <c r="A3" s="215" t="s">
        <v>5779</v>
      </c>
      <c r="B3" s="215"/>
      <c r="C3" s="215"/>
      <c r="D3" s="213"/>
      <c r="E3" s="213"/>
      <c r="F3" s="213"/>
      <c r="G3" s="213"/>
    </row>
    <row r="4" spans="1:7" ht="17.25" x14ac:dyDescent="0.25">
      <c r="A4" s="216" t="s">
        <v>5780</v>
      </c>
      <c r="B4" s="216"/>
      <c r="C4" s="216"/>
      <c r="D4" s="213"/>
      <c r="E4" s="213"/>
      <c r="F4" s="213"/>
      <c r="G4" s="213"/>
    </row>
    <row r="5" spans="1:7" x14ac:dyDescent="0.25">
      <c r="A5" s="213"/>
      <c r="B5" s="213"/>
      <c r="C5" s="213"/>
      <c r="D5" s="213"/>
      <c r="E5" s="213"/>
      <c r="F5" s="213"/>
      <c r="G5" s="213"/>
    </row>
    <row r="6" spans="1:7" x14ac:dyDescent="0.25">
      <c r="A6" s="217" t="s">
        <v>5748</v>
      </c>
      <c r="B6" s="217"/>
      <c r="C6" s="217"/>
      <c r="D6" s="217" t="s">
        <v>5754</v>
      </c>
      <c r="E6" s="217"/>
      <c r="F6" s="213"/>
      <c r="G6" s="213"/>
    </row>
    <row r="7" spans="1:7" x14ac:dyDescent="0.25">
      <c r="A7" s="218" t="s">
        <v>5781</v>
      </c>
      <c r="B7" s="218"/>
      <c r="C7" s="218"/>
      <c r="D7" s="219" t="s">
        <v>5755</v>
      </c>
      <c r="E7" s="220" t="s">
        <v>5787</v>
      </c>
      <c r="F7" s="213"/>
      <c r="G7" s="213"/>
    </row>
    <row r="8" spans="1:7" x14ac:dyDescent="0.25">
      <c r="A8" s="218" t="s">
        <v>5749</v>
      </c>
      <c r="B8" s="218"/>
      <c r="C8" s="218"/>
      <c r="D8" s="214" t="s">
        <v>5756</v>
      </c>
      <c r="E8" s="221" t="s">
        <v>5768</v>
      </c>
      <c r="F8" s="213"/>
      <c r="G8" s="213"/>
    </row>
    <row r="9" spans="1:7" x14ac:dyDescent="0.25">
      <c r="A9" s="218">
        <v>7</v>
      </c>
      <c r="B9" s="218"/>
      <c r="C9" s="218"/>
      <c r="D9" s="214" t="s">
        <v>5757</v>
      </c>
      <c r="E9" s="221" t="s">
        <v>5758</v>
      </c>
      <c r="F9" s="213"/>
      <c r="G9" s="213"/>
    </row>
    <row r="10" spans="1:7" x14ac:dyDescent="0.25">
      <c r="A10" s="218" t="s">
        <v>5750</v>
      </c>
      <c r="B10" s="218"/>
      <c r="C10" s="218"/>
      <c r="D10" s="234"/>
      <c r="E10" s="234"/>
      <c r="F10" s="213"/>
      <c r="G10" s="213"/>
    </row>
    <row r="11" spans="1:7" x14ac:dyDescent="0.25">
      <c r="A11" s="218" t="s">
        <v>5751</v>
      </c>
      <c r="B11" s="218"/>
      <c r="C11" s="218"/>
      <c r="D11" s="219" t="s">
        <v>10</v>
      </c>
      <c r="E11" s="220" t="s">
        <v>5788</v>
      </c>
      <c r="F11" s="213"/>
      <c r="G11" s="213"/>
    </row>
    <row r="12" spans="1:7" x14ac:dyDescent="0.25">
      <c r="A12" s="217" t="s">
        <v>5752</v>
      </c>
      <c r="B12" s="217"/>
      <c r="C12" s="217"/>
      <c r="D12" s="217" t="s">
        <v>5759</v>
      </c>
      <c r="E12" s="217"/>
      <c r="F12" s="213"/>
      <c r="G12" s="213"/>
    </row>
    <row r="13" spans="1:7" x14ac:dyDescent="0.25">
      <c r="A13" s="218" t="s">
        <v>5781</v>
      </c>
      <c r="B13" s="218"/>
      <c r="C13" s="218"/>
      <c r="D13" s="214" t="s">
        <v>5783</v>
      </c>
      <c r="E13" s="239">
        <v>18380</v>
      </c>
      <c r="F13" s="213"/>
      <c r="G13" s="213"/>
    </row>
    <row r="14" spans="1:7" x14ac:dyDescent="0.25">
      <c r="A14" s="218" t="s">
        <v>5749</v>
      </c>
      <c r="B14" s="218"/>
      <c r="C14" s="218"/>
      <c r="D14" s="214" t="s">
        <v>5760</v>
      </c>
      <c r="E14" s="239">
        <v>1000</v>
      </c>
      <c r="F14" s="213"/>
      <c r="G14" s="213"/>
    </row>
    <row r="15" spans="1:7" x14ac:dyDescent="0.25">
      <c r="A15" s="218">
        <v>7</v>
      </c>
      <c r="B15" s="218"/>
      <c r="C15" s="218"/>
      <c r="D15" s="235"/>
      <c r="E15" s="235"/>
      <c r="F15" s="213"/>
      <c r="G15" s="213"/>
    </row>
    <row r="16" spans="1:7" x14ac:dyDescent="0.25">
      <c r="A16" s="218" t="s">
        <v>5750</v>
      </c>
      <c r="B16" s="218"/>
      <c r="C16" s="218"/>
      <c r="D16" s="235"/>
      <c r="E16" s="235"/>
      <c r="F16" s="213"/>
      <c r="G16" s="213"/>
    </row>
    <row r="17" spans="1:7" x14ac:dyDescent="0.25">
      <c r="A17" s="218" t="s">
        <v>5751</v>
      </c>
      <c r="B17" s="218"/>
      <c r="C17" s="218"/>
      <c r="D17" s="235"/>
      <c r="E17" s="235"/>
      <c r="F17" s="213"/>
      <c r="G17" s="213"/>
    </row>
    <row r="18" spans="1:7" x14ac:dyDescent="0.25">
      <c r="A18" s="217" t="s">
        <v>5753</v>
      </c>
      <c r="B18" s="217"/>
      <c r="C18" s="217"/>
      <c r="D18" s="235"/>
      <c r="E18" s="235"/>
      <c r="F18" s="213"/>
      <c r="G18" s="213"/>
    </row>
    <row r="19" spans="1:7" ht="15.75" thickBot="1" x14ac:dyDescent="0.3">
      <c r="A19" s="218" t="s">
        <v>5782</v>
      </c>
      <c r="B19" s="218"/>
      <c r="C19" s="218"/>
      <c r="D19" s="235"/>
      <c r="E19" s="235"/>
      <c r="F19" s="213"/>
      <c r="G19" s="213"/>
    </row>
    <row r="20" spans="1:7" ht="15.75" thickBot="1" x14ac:dyDescent="0.3">
      <c r="A20" s="222" t="s">
        <v>5784</v>
      </c>
      <c r="B20" s="240"/>
      <c r="C20" s="240"/>
      <c r="D20" s="213"/>
      <c r="E20" s="213"/>
      <c r="F20" s="213"/>
      <c r="G20" s="213"/>
    </row>
    <row r="21" spans="1:7" ht="15.75" thickBot="1" x14ac:dyDescent="0.3">
      <c r="A21" s="223" t="s">
        <v>5761</v>
      </c>
      <c r="B21" s="241"/>
      <c r="C21" s="241"/>
      <c r="D21" s="224" t="s">
        <v>5762</v>
      </c>
      <c r="E21" s="224" t="s">
        <v>1521</v>
      </c>
      <c r="F21" s="224" t="s">
        <v>5763</v>
      </c>
      <c r="G21" s="225" t="s">
        <v>5755</v>
      </c>
    </row>
    <row r="22" spans="1:7" ht="15.75" thickBot="1" x14ac:dyDescent="0.3">
      <c r="A22" s="226">
        <v>1</v>
      </c>
      <c r="B22" s="242" t="s">
        <v>2089</v>
      </c>
      <c r="C22" s="242" t="s">
        <v>2005</v>
      </c>
      <c r="D22" s="227" t="s">
        <v>3781</v>
      </c>
      <c r="E22" s="227">
        <v>25.77</v>
      </c>
      <c r="F22" s="227">
        <v>-5.1550000000000002</v>
      </c>
      <c r="G22" s="228" t="s">
        <v>5789</v>
      </c>
    </row>
    <row r="23" spans="1:7" ht="15.75" thickBot="1" x14ac:dyDescent="0.3">
      <c r="A23" s="226">
        <v>1</v>
      </c>
      <c r="B23" s="242" t="s">
        <v>2089</v>
      </c>
      <c r="C23" s="242" t="s">
        <v>2005</v>
      </c>
      <c r="D23" s="227" t="s">
        <v>3781</v>
      </c>
      <c r="E23" s="227">
        <v>25.77</v>
      </c>
      <c r="F23" s="227">
        <v>-5.1550000000000002</v>
      </c>
      <c r="G23" s="228" t="s">
        <v>5789</v>
      </c>
    </row>
    <row r="24" spans="1:7" ht="15.75" thickBot="1" x14ac:dyDescent="0.3">
      <c r="A24" s="226">
        <v>2</v>
      </c>
      <c r="B24" s="242" t="s">
        <v>2497</v>
      </c>
      <c r="C24" s="242" t="s">
        <v>2498</v>
      </c>
      <c r="D24" s="227" t="s">
        <v>2499</v>
      </c>
      <c r="E24" s="227">
        <v>29.28</v>
      </c>
      <c r="F24" s="227">
        <v>-5.8550000000000004</v>
      </c>
      <c r="G24" s="228" t="s">
        <v>5790</v>
      </c>
    </row>
    <row r="25" spans="1:7" ht="15.75" thickBot="1" x14ac:dyDescent="0.3">
      <c r="A25" s="226">
        <v>2</v>
      </c>
      <c r="B25" s="242" t="s">
        <v>2497</v>
      </c>
      <c r="C25" s="242" t="s">
        <v>2498</v>
      </c>
      <c r="D25" s="227" t="s">
        <v>2499</v>
      </c>
      <c r="E25" s="227">
        <v>29.28</v>
      </c>
      <c r="F25" s="227">
        <v>-5.8550000000000004</v>
      </c>
      <c r="G25" s="228" t="s">
        <v>5790</v>
      </c>
    </row>
    <row r="26" spans="1:7" ht="15.75" thickBot="1" x14ac:dyDescent="0.3">
      <c r="A26" s="226">
        <v>3</v>
      </c>
      <c r="B26" s="242" t="s">
        <v>2804</v>
      </c>
      <c r="C26" s="242" t="s">
        <v>2005</v>
      </c>
      <c r="D26" s="227" t="s">
        <v>2805</v>
      </c>
      <c r="E26" s="227">
        <v>11.04</v>
      </c>
      <c r="F26" s="227">
        <v>-2.21</v>
      </c>
      <c r="G26" s="228" t="s">
        <v>5791</v>
      </c>
    </row>
    <row r="27" spans="1:7" ht="15.75" thickBot="1" x14ac:dyDescent="0.3">
      <c r="A27" s="226">
        <v>4</v>
      </c>
      <c r="B27" s="242" t="s">
        <v>5426</v>
      </c>
      <c r="C27" s="242" t="s">
        <v>2005</v>
      </c>
      <c r="D27" s="227" t="s">
        <v>5427</v>
      </c>
      <c r="E27" s="227">
        <v>12.13</v>
      </c>
      <c r="F27" s="227">
        <v>-2.4300000000000002</v>
      </c>
      <c r="G27" s="228" t="s">
        <v>5792</v>
      </c>
    </row>
    <row r="28" spans="1:7" ht="15.75" thickBot="1" x14ac:dyDescent="0.3">
      <c r="A28" s="226">
        <v>5</v>
      </c>
      <c r="B28" s="242" t="s">
        <v>2504</v>
      </c>
      <c r="C28" s="242" t="s">
        <v>2036</v>
      </c>
      <c r="D28" s="227" t="s">
        <v>3739</v>
      </c>
      <c r="E28" s="227">
        <v>17.53</v>
      </c>
      <c r="F28" s="227">
        <v>-3.51</v>
      </c>
      <c r="G28" s="228" t="s">
        <v>5793</v>
      </c>
    </row>
    <row r="29" spans="1:7" ht="15.75" thickBot="1" x14ac:dyDescent="0.3">
      <c r="A29" s="226">
        <v>6</v>
      </c>
      <c r="B29" s="242" t="s">
        <v>4016</v>
      </c>
      <c r="C29" s="242" t="s">
        <v>2207</v>
      </c>
      <c r="D29" s="227" t="s">
        <v>4017</v>
      </c>
      <c r="E29" s="227">
        <v>64.14</v>
      </c>
      <c r="F29" s="227">
        <v>-12.83</v>
      </c>
      <c r="G29" s="228" t="s">
        <v>5794</v>
      </c>
    </row>
    <row r="30" spans="1:7" ht="15.75" thickBot="1" x14ac:dyDescent="0.3">
      <c r="A30" s="226">
        <v>7</v>
      </c>
      <c r="B30" s="242" t="s">
        <v>2806</v>
      </c>
      <c r="C30" s="242" t="s">
        <v>2009</v>
      </c>
      <c r="D30" s="227" t="s">
        <v>4398</v>
      </c>
      <c r="E30" s="227">
        <v>27.33</v>
      </c>
      <c r="F30" s="227">
        <v>-5.47</v>
      </c>
      <c r="G30" s="228" t="s">
        <v>5795</v>
      </c>
    </row>
    <row r="31" spans="1:7" ht="15.75" thickBot="1" x14ac:dyDescent="0.3">
      <c r="A31" s="229"/>
      <c r="B31" s="243"/>
      <c r="C31" s="243"/>
      <c r="D31" s="218"/>
      <c r="E31" s="218"/>
      <c r="F31" s="218"/>
      <c r="G31" s="230"/>
    </row>
    <row r="32" spans="1:7" ht="58.5" customHeight="1" thickBot="1" x14ac:dyDescent="0.3">
      <c r="A32" s="231"/>
      <c r="B32" s="244"/>
      <c r="C32" s="244"/>
      <c r="D32" s="236" t="s">
        <v>5785</v>
      </c>
      <c r="E32" s="237"/>
      <c r="F32" s="238"/>
      <c r="G32" s="232" t="s">
        <v>5796</v>
      </c>
    </row>
    <row r="33" spans="1:7" x14ac:dyDescent="0.25">
      <c r="A33" s="233" t="s">
        <v>5764</v>
      </c>
      <c r="B33" s="233"/>
      <c r="C33" s="233"/>
      <c r="D33" s="213"/>
      <c r="E33" s="213"/>
      <c r="F33" s="213"/>
      <c r="G33" s="213"/>
    </row>
    <row r="34" spans="1:7" x14ac:dyDescent="0.25">
      <c r="A34" s="233" t="s">
        <v>5765</v>
      </c>
      <c r="B34" s="233"/>
      <c r="C34" s="233"/>
      <c r="D34" s="213"/>
      <c r="E34" s="213"/>
      <c r="F34" s="213"/>
      <c r="G34" s="213"/>
    </row>
    <row r="35" spans="1:7" x14ac:dyDescent="0.25">
      <c r="A35" s="213"/>
      <c r="B35" s="213"/>
      <c r="C35" s="213"/>
      <c r="D35" s="213"/>
      <c r="E35" s="213"/>
      <c r="F35" s="213"/>
      <c r="G35" s="213"/>
    </row>
    <row r="36" spans="1:7" x14ac:dyDescent="0.25">
      <c r="A36" s="220" t="s">
        <v>5766</v>
      </c>
      <c r="B36" s="220"/>
      <c r="C36" s="220"/>
      <c r="D36" s="213"/>
      <c r="E36" s="213"/>
      <c r="F36" s="213"/>
      <c r="G36" s="213"/>
    </row>
    <row r="37" spans="1:7" x14ac:dyDescent="0.25">
      <c r="A37" s="233" t="s">
        <v>5767</v>
      </c>
      <c r="B37" s="233"/>
      <c r="C37" s="233"/>
      <c r="D37" s="213"/>
      <c r="E37" s="213"/>
      <c r="F37" s="213"/>
      <c r="G37" s="213"/>
    </row>
    <row r="38" spans="1:7" x14ac:dyDescent="0.25">
      <c r="A38" s="213"/>
      <c r="B38" s="213"/>
      <c r="C38" s="213"/>
      <c r="D38" s="213"/>
      <c r="E38" s="213"/>
      <c r="F38" s="213"/>
      <c r="G38" s="213"/>
    </row>
    <row r="39" spans="1:7" x14ac:dyDescent="0.25">
      <c r="A39" s="233" t="s">
        <v>5786</v>
      </c>
      <c r="B39" s="233"/>
      <c r="C39" s="233"/>
      <c r="D39" s="213"/>
      <c r="E39" s="213"/>
      <c r="F39" s="213"/>
      <c r="G39" s="213"/>
    </row>
  </sheetData>
  <hyperlinks>
    <hyperlink ref="D1" r:id="rId1" display="javascript:PrintThis();" xr:uid="{3273586C-BE16-4B0B-95D3-29F1441B4E2A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550871165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2026-05-25T11:24:54Z</dcterms:modified>
  <cp:category/>
  <cp:contentStatus/>
</cp:coreProperties>
</file>